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PEARL\Dropbox (Personal)\Family Room\Website\2. Members Education and Resources\2 - Partial Load Members\4 - Initial Salary Step Calculation\"/>
    </mc:Choice>
  </mc:AlternateContent>
  <xr:revisionPtr revIDLastSave="0" documentId="13_ncr:1_{D9CF7A26-9ECD-4F59-B9F2-417462DC5157}" xr6:coauthVersionLast="45" xr6:coauthVersionMax="46" xr10:uidLastSave="{00000000-0000-0000-0000-000000000000}"/>
  <bookViews>
    <workbookView xWindow="-28920" yWindow="5955" windowWidth="29040" windowHeight="15840" xr2:uid="{00000000-000D-0000-FFFF-FFFF00000000}"/>
  </bookViews>
  <sheets>
    <sheet name="Profs, Librarians, Counsellors" sheetId="1" r:id="rId1"/>
    <sheet name="Instructors" sheetId="2" r:id="rId2"/>
  </sheets>
  <definedNames>
    <definedName name="_xlnm.Print_Area" localSheetId="0">'Profs, Librarians, Counsellors'!$B$1:$L$46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2" l="1"/>
  <c r="K35" i="2"/>
  <c r="J35" i="2"/>
  <c r="D25" i="2"/>
  <c r="K23" i="2"/>
  <c r="K17" i="2"/>
  <c r="H16" i="2"/>
  <c r="H14" i="2"/>
  <c r="H12" i="2"/>
  <c r="H20" i="2" s="1"/>
  <c r="H10" i="2"/>
  <c r="D28" i="2" l="1"/>
  <c r="K17" i="1"/>
  <c r="K23" i="1"/>
  <c r="D30" i="2" l="1"/>
  <c r="H30" i="2" s="1"/>
  <c r="H28" i="2"/>
  <c r="K35" i="1"/>
  <c r="J35" i="1"/>
  <c r="D32" i="2" l="1"/>
  <c r="H32" i="2" s="1"/>
  <c r="H34" i="2" s="1"/>
  <c r="H36" i="2" s="1"/>
  <c r="H45" i="2" s="1"/>
  <c r="D25" i="1"/>
  <c r="D28" i="1" s="1"/>
  <c r="D30" i="1" s="1"/>
  <c r="H30" i="1" s="1"/>
  <c r="H10" i="1"/>
  <c r="H12" i="1"/>
  <c r="H14" i="1"/>
  <c r="H16" i="1"/>
  <c r="H20" i="1" l="1"/>
  <c r="D32" i="1"/>
  <c r="H32" i="1" s="1"/>
  <c r="H28" i="1"/>
  <c r="H34" i="1" l="1"/>
  <c r="H36" i="1" s="1"/>
  <c r="H38" i="1" l="1"/>
  <c r="H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PEARL</author>
  </authors>
  <commentList>
    <comment ref="B10" authorId="0" shapeId="0" xr:uid="{00000000-0006-0000-0000-000001000000}">
      <text>
        <r>
          <rPr>
            <b/>
            <sz val="9"/>
            <color indexed="81"/>
            <rFont val="Tahoma"/>
            <family val="2"/>
          </rPr>
          <t xml:space="preserve">NOTE: </t>
        </r>
        <r>
          <rPr>
            <sz val="9"/>
            <color indexed="81"/>
            <rFont val="Tahoma"/>
            <family val="2"/>
          </rPr>
          <t>college level diplomas and certificates</t>
        </r>
      </text>
    </comment>
    <comment ref="B12" authorId="0" shapeId="0" xr:uid="{00000000-0006-0000-0000-000002000000}">
      <text>
        <r>
          <rPr>
            <b/>
            <sz val="9"/>
            <color indexed="81"/>
            <rFont val="Tahoma"/>
            <family val="2"/>
          </rPr>
          <t>NOTE:</t>
        </r>
        <r>
          <rPr>
            <sz val="9"/>
            <color indexed="81"/>
            <rFont val="Tahoma"/>
            <family val="2"/>
          </rPr>
          <t xml:space="preserve">
Bachelors degrees
Masters degrees
PhD degrees</t>
        </r>
      </text>
    </comment>
    <comment ref="B18" authorId="0" shapeId="0" xr:uid="{00000000-0006-0000-0000-000003000000}">
      <text>
        <r>
          <rPr>
            <b/>
            <sz val="9"/>
            <color indexed="81"/>
            <rFont val="Tahoma"/>
            <family val="2"/>
          </rPr>
          <t>NOTE:</t>
        </r>
        <r>
          <rPr>
            <sz val="9"/>
            <color indexed="81"/>
            <rFont val="Tahoma"/>
            <family val="2"/>
          </rPr>
          <t xml:space="preserve">
Individual maximums must be respected; however, the sum of different categories is 7 years. For example, 1  year from CAAT + 6 years from University. All education must be relevant and not duplicate in content.</t>
        </r>
      </text>
    </comment>
    <comment ref="B23" authorId="0" shapeId="0" xr:uid="{00000000-0006-0000-0000-000004000000}">
      <text>
        <r>
          <rPr>
            <b/>
            <sz val="9"/>
            <color indexed="81"/>
            <rFont val="Tahoma"/>
            <family val="2"/>
          </rPr>
          <t>NOTE:</t>
        </r>
        <r>
          <rPr>
            <sz val="9"/>
            <color indexed="81"/>
            <rFont val="Tahoma"/>
            <family val="2"/>
          </rPr>
          <t xml:space="preserve">
Relevant experience includes all related industry experience as well as teaching and leadership experience. Experience is counted based on years of full-time work. In general, non-full-time is counted as a percent of full-time work, although experience is best evaluated on a case by case scenario.
Please also note that overlapping years of experience and education cannot be double counted if they are related (if you need one to complete the other, such as an internship as a part of a degree cannot be double counted as both education and experience). However, two mutually exclusive experiences (such as having a job that is not a requirement for your education) may be counted separately in their respective categories.</t>
        </r>
      </text>
    </comment>
    <comment ref="B41" authorId="0" shapeId="0" xr:uid="{00000000-0006-0000-0000-000005000000}">
      <text>
        <r>
          <rPr>
            <b/>
            <sz val="9"/>
            <color indexed="81"/>
            <rFont val="Tahoma"/>
            <family val="2"/>
          </rPr>
          <t>NOTE:</t>
        </r>
        <r>
          <rPr>
            <sz val="9"/>
            <color indexed="81"/>
            <rFont val="Tahoma"/>
            <family val="2"/>
          </rPr>
          <t xml:space="preserve">
Hiring managers may choose to give candidates discretionary steps to boost their initial salary step. Managers may do so at their discretion, up to 5 steps.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PEARL</author>
  </authors>
  <commentList>
    <comment ref="B10" authorId="0" shapeId="0" xr:uid="{F73FFD6E-4E4F-46D7-832A-C5A33BEB1920}">
      <text>
        <r>
          <rPr>
            <b/>
            <sz val="9"/>
            <color indexed="81"/>
            <rFont val="Tahoma"/>
            <family val="2"/>
          </rPr>
          <t xml:space="preserve">NOTE: </t>
        </r>
        <r>
          <rPr>
            <sz val="9"/>
            <color indexed="81"/>
            <rFont val="Tahoma"/>
            <family val="2"/>
          </rPr>
          <t>college level diplomas and certificates</t>
        </r>
      </text>
    </comment>
    <comment ref="B12" authorId="0" shapeId="0" xr:uid="{80D38CD9-D6ED-453B-BE03-AF560AB0E15D}">
      <text>
        <r>
          <rPr>
            <b/>
            <sz val="9"/>
            <color indexed="81"/>
            <rFont val="Tahoma"/>
            <family val="2"/>
          </rPr>
          <t>NOTE:</t>
        </r>
        <r>
          <rPr>
            <sz val="9"/>
            <color indexed="81"/>
            <rFont val="Tahoma"/>
            <family val="2"/>
          </rPr>
          <t xml:space="preserve">
Bachelors degrees
Masters degrees
PhD degrees</t>
        </r>
      </text>
    </comment>
    <comment ref="B18" authorId="0" shapeId="0" xr:uid="{8B1F6B0C-ADEF-4649-8CCF-79EB622ACBFE}">
      <text>
        <r>
          <rPr>
            <b/>
            <sz val="9"/>
            <color indexed="81"/>
            <rFont val="Tahoma"/>
            <family val="2"/>
          </rPr>
          <t>NOTE:</t>
        </r>
        <r>
          <rPr>
            <sz val="9"/>
            <color indexed="81"/>
            <rFont val="Tahoma"/>
            <family val="2"/>
          </rPr>
          <t xml:space="preserve">
Individual maximums must be respected; however, the sum of different categories is 7 years. For example, 1  year from CAAT + 6 years from University. All education must be relevant and not duplicate in content.</t>
        </r>
      </text>
    </comment>
    <comment ref="B23" authorId="0" shapeId="0" xr:uid="{CDC7236B-CBA5-4FC4-86DE-7266C329055C}">
      <text>
        <r>
          <rPr>
            <b/>
            <sz val="9"/>
            <color indexed="81"/>
            <rFont val="Tahoma"/>
            <family val="2"/>
          </rPr>
          <t>NOTE:</t>
        </r>
        <r>
          <rPr>
            <sz val="9"/>
            <color indexed="81"/>
            <rFont val="Tahoma"/>
            <family val="2"/>
          </rPr>
          <t xml:space="preserve">
Relevant experience includes all related industry experience as well as teaching and leadership experience. Experience is counted based on years of full-time work. In general, non-full-time is counted as a percent of full-time work, although experience is best evaluated on a case by case scenario.
Please also note that overlapping years of experience and education cannot be double counted if they are related (if you need one to complete the other, such as an internship as a part of a degree cannot be double counted as both education and experience). However, two mutually exclusive experiences (such as having a job that is not a requirement for your education) may be counted separately in their respective categories.</t>
        </r>
      </text>
    </comment>
    <comment ref="B41" authorId="0" shapeId="0" xr:uid="{6F909FD1-F882-469A-A80E-ADB9341A90EC}">
      <text>
        <r>
          <rPr>
            <b/>
            <sz val="9"/>
            <color indexed="81"/>
            <rFont val="Tahoma"/>
            <family val="2"/>
          </rPr>
          <t>NOTE:</t>
        </r>
        <r>
          <rPr>
            <sz val="9"/>
            <color indexed="81"/>
            <rFont val="Tahoma"/>
            <family val="2"/>
          </rPr>
          <t xml:space="preserve">
Hiring managers may choose to give candidates discretionary steps to boost their initial salary step. Managers may do so at their discretion, up to 5 steps.</t>
        </r>
      </text>
    </comment>
  </commentList>
</comments>
</file>

<file path=xl/sharedStrings.xml><?xml version="1.0" encoding="utf-8"?>
<sst xmlns="http://schemas.openxmlformats.org/spreadsheetml/2006/main" count="192" uniqueCount="85">
  <si>
    <t xml:space="preserve">  </t>
  </si>
  <si>
    <t>YEARS</t>
  </si>
  <si>
    <t>POINTS</t>
  </si>
  <si>
    <t>x 1 1/2</t>
  </si>
  <si>
    <t>Formal Integrated Program (max. 5 years)</t>
  </si>
  <si>
    <t>Journeyman (max. 5 years)</t>
  </si>
  <si>
    <t>first 5 yrs</t>
  </si>
  <si>
    <t>next 9 yrs</t>
  </si>
  <si>
    <t>next 12 yrs</t>
  </si>
  <si>
    <t>CAAT (max. 4 years)</t>
  </si>
  <si>
    <t>UNIVERSITY (max. 6 years)</t>
  </si>
  <si>
    <t>x 2/3</t>
  </si>
  <si>
    <t>x 1</t>
  </si>
  <si>
    <t>x 1/2</t>
  </si>
  <si>
    <t>RELEVANT EXPERIENCE</t>
  </si>
  <si>
    <t>RELEVANT EDUCATION</t>
  </si>
  <si>
    <t>DISCRETIONARY STEP(S):</t>
  </si>
  <si>
    <t>(Max credit for formal education is 7 years)</t>
  </si>
  <si>
    <t>=</t>
  </si>
  <si>
    <t xml:space="preserve">Total years of relevant experience </t>
  </si>
  <si>
    <t xml:space="preserve"> - Other designated professionals (lawyers, accountants, etc) are also often given discretionary steps</t>
  </si>
  <si>
    <r>
      <t xml:space="preserve">INITIAL SALARY STEP PLACEMENT   </t>
    </r>
    <r>
      <rPr>
        <sz val="12"/>
        <rFont val="Arial"/>
        <family val="2"/>
      </rPr>
      <t xml:space="preserve"> </t>
    </r>
  </si>
  <si>
    <t>(Total Points minus 8). This result is rounded up to the nearest whole number.</t>
  </si>
  <si>
    <r>
      <t>POINTS</t>
    </r>
    <r>
      <rPr>
        <sz val="12"/>
        <rFont val="Arial"/>
        <family val="2"/>
      </rPr>
      <t xml:space="preserve"> (Education)</t>
    </r>
  </si>
  <si>
    <r>
      <t>POINTS</t>
    </r>
    <r>
      <rPr>
        <sz val="12"/>
        <rFont val="Arial"/>
        <family val="2"/>
      </rPr>
      <t xml:space="preserve"> (Experience)</t>
    </r>
  </si>
  <si>
    <t>Faculty:</t>
  </si>
  <si>
    <t>PhD</t>
  </si>
  <si>
    <r>
      <t>TOTAL POINTS</t>
    </r>
    <r>
      <rPr>
        <sz val="12"/>
        <rFont val="Arial"/>
        <family val="2"/>
      </rPr>
      <t xml:space="preserve"> (Education + Experience):</t>
    </r>
  </si>
  <si>
    <t>Hire date:</t>
  </si>
  <si>
    <t>Hire Status:</t>
  </si>
  <si>
    <t>(2 years part-time)</t>
  </si>
  <si>
    <t>(2 years 3 months PT)</t>
  </si>
  <si>
    <t>(2 years PT)</t>
  </si>
  <si>
    <t>TOTAL:</t>
  </si>
  <si>
    <t>FT/PL</t>
  </si>
  <si>
    <t>Experience Tally</t>
  </si>
  <si>
    <t>Company 1:</t>
  </si>
  <si>
    <t>Company 2:</t>
  </si>
  <si>
    <t>Company 3:</t>
  </si>
  <si>
    <t>Company 4:</t>
  </si>
  <si>
    <t>(sample)</t>
  </si>
  <si>
    <t>ie) college level diplomas and certificates</t>
  </si>
  <si>
    <t>ie) Bachelors, Masters, PhD</t>
  </si>
  <si>
    <t xml:space="preserve">  - Many PhDs are given 1 discretionary step when education has already been maxed out, and if not counted as experience</t>
  </si>
  <si>
    <t>Managers can give up to 5 additional steps at their discretion</t>
  </si>
  <si>
    <t>(Total Points minus 8 + discretionary step) - rounded up to the nearest whole number.</t>
  </si>
  <si>
    <t>NAME</t>
  </si>
  <si>
    <t>Date</t>
  </si>
  <si>
    <t>Instructions:</t>
  </si>
  <si>
    <t>(years)</t>
  </si>
  <si>
    <t>(value)</t>
  </si>
  <si>
    <t>Year Calcuator</t>
  </si>
  <si>
    <t>Years</t>
  </si>
  <si>
    <t>Months</t>
  </si>
  <si>
    <t>Decimal Years</t>
  </si>
  <si>
    <t>Days</t>
  </si>
  <si>
    <t>Enter the number of years, months and days you worked</t>
  </si>
  <si>
    <t>The 'decimal' for this time will be calculated</t>
  </si>
  <si>
    <t>Time Difference Calculator</t>
  </si>
  <si>
    <t>Start Date</t>
  </si>
  <si>
    <t>End Date</t>
  </si>
  <si>
    <t>Enter a Start Date and an End Date</t>
  </si>
  <si>
    <t>How to use this workbook:</t>
  </si>
  <si>
    <t>1. Save As with a new file name</t>
  </si>
  <si>
    <t>updated</t>
  </si>
  <si>
    <t>2. Enter your relevant education and relevant experience.</t>
  </si>
  <si>
    <t>3. As needed, use the Time Difference and Year Calculator to determine values for the experience table.</t>
  </si>
  <si>
    <t>Design and updates to this workbook:</t>
  </si>
  <si>
    <t xml:space="preserve">created </t>
  </si>
  <si>
    <t>Humber, L562</t>
  </si>
  <si>
    <t>by Judy Puritt &amp; Martin Lee</t>
  </si>
  <si>
    <t>Algonquin, L415</t>
  </si>
  <si>
    <t>4. Refer to CA 2017-21, pp 122-127 for detailed explanation of this calculation.</t>
  </si>
  <si>
    <t xml:space="preserve">5. Refer to CA 2017-21, pp. 27-29 for detailed tables of salary schedules. </t>
  </si>
  <si>
    <t>*Wait until you are finished with probation before formally investigating (and possibly challenging) your initial salary calculation.</t>
  </si>
  <si>
    <t>by Pearline Lung</t>
  </si>
  <si>
    <t>INITIAL SALARY STEP CALCULATION FORM</t>
  </si>
  <si>
    <t xml:space="preserve">for Professors (FT and PL), Librarians, and Counsellors </t>
  </si>
  <si>
    <t>pro-rate part-time work experience as FT-equivalent</t>
  </si>
  <si>
    <r>
      <t xml:space="preserve">Enter information into </t>
    </r>
    <r>
      <rPr>
        <b/>
        <i/>
        <sz val="12"/>
        <rFont val="Arial"/>
        <family val="2"/>
      </rPr>
      <t>ORANGE</t>
    </r>
    <r>
      <rPr>
        <i/>
        <sz val="12"/>
        <rFont val="Arial"/>
        <family val="2"/>
      </rPr>
      <t xml:space="preserve"> boxes to help organize data</t>
    </r>
  </si>
  <si>
    <r>
      <t xml:space="preserve">Enter information into </t>
    </r>
    <r>
      <rPr>
        <b/>
        <i/>
        <sz val="12"/>
        <rFont val="Arial"/>
        <family val="2"/>
      </rPr>
      <t>BLUE</t>
    </r>
    <r>
      <rPr>
        <i/>
        <sz val="12"/>
        <rFont val="Arial"/>
        <family val="2"/>
      </rPr>
      <t xml:space="preserve"> boxes to perform actual calculation</t>
    </r>
  </si>
  <si>
    <t>Month</t>
  </si>
  <si>
    <t>for FT and PL Instructors</t>
  </si>
  <si>
    <t>(Total Points minus 6). This result is rounded up to the nearest whole number.</t>
  </si>
  <si>
    <t>(Total Points minus 6 + discretionary step) - rounded up to the nearest whole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</si>
</sst>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23" x14ac:knownFonts="1">
    <font>
      <sz val="10"/>
      <name val="Arial"/>
    </font>
    <font>
      <sz val="10"/>
      <name val="Arial"/>
      <family val="2"/>
    </font>
    <font>
      <b/>
      <sz val="12"/>
      <name val="Arial"/>
      <family val="2"/>
    </font>
    <font>
      <sz val="12"/>
      <name val="Arial"/>
      <family val="2"/>
    </font>
    <font>
      <sz val="10"/>
      <name val="Arial"/>
      <family val="2"/>
    </font>
    <font>
      <b/>
      <sz val="10"/>
      <name val="Arial"/>
      <family val="2"/>
    </font>
    <font>
      <sz val="9"/>
      <color indexed="81"/>
      <name val="Tahoma"/>
      <family val="2"/>
    </font>
    <font>
      <b/>
      <sz val="9"/>
      <color indexed="81"/>
      <name val="Tahoma"/>
      <family val="2"/>
    </font>
    <font>
      <b/>
      <sz val="10"/>
      <color rgb="FF7030A0"/>
      <name val="Arial"/>
      <family val="2"/>
    </font>
    <font>
      <b/>
      <sz val="12"/>
      <color theme="0"/>
      <name val="Arial"/>
      <family val="2"/>
    </font>
    <font>
      <b/>
      <sz val="18"/>
      <name val="Arial"/>
      <family val="2"/>
    </font>
    <font>
      <u/>
      <sz val="12"/>
      <name val="Arial"/>
      <family val="2"/>
    </font>
    <font>
      <i/>
      <sz val="10"/>
      <name val="Arial"/>
      <family val="2"/>
    </font>
    <font>
      <b/>
      <i/>
      <sz val="10"/>
      <name val="Arial"/>
      <family val="2"/>
    </font>
    <font>
      <b/>
      <i/>
      <sz val="12"/>
      <color indexed="10"/>
      <name val="Arial"/>
      <family val="2"/>
    </font>
    <font>
      <sz val="11"/>
      <name val="Arial"/>
      <family val="2"/>
    </font>
    <font>
      <sz val="9"/>
      <name val="Arial"/>
      <family val="2"/>
    </font>
    <font>
      <b/>
      <sz val="14"/>
      <color rgb="FFFF0000"/>
      <name val="Arial"/>
      <family val="2"/>
    </font>
    <font>
      <i/>
      <sz val="12"/>
      <name val="Arial"/>
      <family val="2"/>
    </font>
    <font>
      <b/>
      <sz val="11"/>
      <name val="Arial"/>
      <family val="2"/>
    </font>
    <font>
      <b/>
      <i/>
      <sz val="12"/>
      <name val="Arial"/>
      <family val="2"/>
    </font>
    <font>
      <i/>
      <sz val="11"/>
      <name val="Arial"/>
      <family val="2"/>
    </font>
    <font>
      <b/>
      <u/>
      <sz val="11"/>
      <name val="Arial"/>
      <family val="2"/>
    </font>
  </fonts>
  <fills count="9">
    <fill>
      <patternFill patternType="none"/>
    </fill>
    <fill>
      <patternFill patternType="gray125"/>
    </fill>
    <fill>
      <patternFill patternType="solid">
        <fgColor indexed="15"/>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5">
    <xf numFmtId="0" fontId="0" fillId="0" borderId="0" xfId="0"/>
    <xf numFmtId="0" fontId="1" fillId="0" borderId="0" xfId="0" applyFont="1"/>
    <xf numFmtId="0" fontId="0" fillId="0" borderId="0" xfId="0" applyBorder="1"/>
    <xf numFmtId="0" fontId="1" fillId="0" borderId="0" xfId="0" applyFont="1" applyBorder="1"/>
    <xf numFmtId="0" fontId="0" fillId="0" borderId="1" xfId="0" applyBorder="1"/>
    <xf numFmtId="0" fontId="0" fillId="0" borderId="2" xfId="0" applyBorder="1"/>
    <xf numFmtId="0" fontId="0" fillId="0" borderId="3" xfId="0" applyBorder="1"/>
    <xf numFmtId="0" fontId="2" fillId="0" borderId="0" xfId="0" applyFont="1" applyBorder="1"/>
    <xf numFmtId="0" fontId="1" fillId="0" borderId="3" xfId="0" applyFont="1" applyBorder="1"/>
    <xf numFmtId="0" fontId="1" fillId="0" borderId="4" xfId="0" applyFont="1" applyBorder="1"/>
    <xf numFmtId="0" fontId="3" fillId="0" borderId="0" xfId="0" applyFont="1" applyBorder="1"/>
    <xf numFmtId="0" fontId="2" fillId="2" borderId="8" xfId="0" applyFont="1" applyFill="1" applyBorder="1" applyAlignment="1" applyProtection="1">
      <alignment horizontal="center"/>
      <protection locked="0"/>
    </xf>
    <xf numFmtId="0" fontId="3" fillId="0" borderId="0" xfId="0" applyFont="1" applyBorder="1" applyAlignment="1">
      <alignment horizontal="center"/>
    </xf>
    <xf numFmtId="1" fontId="3" fillId="0" borderId="0" xfId="0" applyNumberFormat="1" applyFont="1" applyBorder="1" applyAlignment="1">
      <alignment horizontal="center"/>
    </xf>
    <xf numFmtId="0" fontId="2" fillId="0" borderId="0" xfId="0" applyFont="1" applyBorder="1" applyAlignment="1">
      <alignment horizontal="center"/>
    </xf>
    <xf numFmtId="0" fontId="3" fillId="0" borderId="0" xfId="0" applyFont="1" applyBorder="1" applyProtection="1"/>
    <xf numFmtId="0" fontId="3" fillId="0" borderId="0" xfId="0" applyFont="1" applyBorder="1" applyAlignment="1" applyProtection="1">
      <alignment horizontal="center"/>
    </xf>
    <xf numFmtId="12" fontId="3" fillId="0" borderId="0" xfId="0" applyNumberFormat="1" applyFont="1" applyBorder="1" applyAlignment="1">
      <alignment horizontal="center"/>
    </xf>
    <xf numFmtId="0" fontId="0" fillId="0" borderId="2" xfId="0" applyBorder="1" applyAlignment="1">
      <alignment wrapText="1"/>
    </xf>
    <xf numFmtId="0" fontId="3" fillId="0" borderId="0" xfId="0" applyFont="1" applyBorder="1" applyAlignment="1">
      <alignment wrapText="1"/>
    </xf>
    <xf numFmtId="0" fontId="2" fillId="0" borderId="0" xfId="0" applyFont="1" applyFill="1" applyBorder="1" applyAlignment="1">
      <alignment wrapText="1"/>
    </xf>
    <xf numFmtId="0" fontId="0" fillId="0" borderId="0" xfId="0" applyAlignment="1">
      <alignment wrapText="1"/>
    </xf>
    <xf numFmtId="0" fontId="2" fillId="0" borderId="0" xfId="0" applyFont="1" applyBorder="1" applyAlignment="1">
      <alignment wrapText="1"/>
    </xf>
    <xf numFmtId="0" fontId="3" fillId="0" borderId="0" xfId="0" applyFont="1" applyBorder="1" applyAlignment="1" applyProtection="1">
      <alignment wrapText="1"/>
    </xf>
    <xf numFmtId="0" fontId="3" fillId="0" borderId="3" xfId="0" applyFont="1" applyBorder="1" applyAlignment="1">
      <alignment wrapText="1"/>
    </xf>
    <xf numFmtId="0" fontId="3" fillId="0" borderId="4" xfId="0" applyFont="1" applyBorder="1"/>
    <xf numFmtId="2" fontId="2" fillId="0" borderId="4" xfId="0" applyNumberFormat="1" applyFont="1" applyBorder="1" applyAlignment="1" applyProtection="1">
      <alignment horizontal="center"/>
    </xf>
    <xf numFmtId="1" fontId="2" fillId="0" borderId="4" xfId="0" applyNumberFormat="1" applyFont="1" applyBorder="1" applyAlignment="1">
      <alignment horizontal="center"/>
    </xf>
    <xf numFmtId="1" fontId="2" fillId="0" borderId="7" xfId="0" applyNumberFormat="1" applyFont="1" applyBorder="1" applyAlignment="1">
      <alignment horizontal="center"/>
    </xf>
    <xf numFmtId="0" fontId="8" fillId="0" borderId="3" xfId="0" applyFont="1" applyBorder="1" applyAlignment="1">
      <alignment wrapText="1"/>
    </xf>
    <xf numFmtId="0" fontId="5" fillId="0" borderId="3" xfId="0" applyFont="1" applyBorder="1" applyAlignment="1">
      <alignment wrapText="1"/>
    </xf>
    <xf numFmtId="0" fontId="2" fillId="4" borderId="5" xfId="0" applyFont="1" applyFill="1" applyBorder="1" applyAlignment="1">
      <alignment wrapText="1"/>
    </xf>
    <xf numFmtId="0" fontId="3" fillId="4" borderId="6" xfId="0" applyFont="1" applyFill="1" applyBorder="1"/>
    <xf numFmtId="2" fontId="2" fillId="4" borderId="7" xfId="0" applyNumberFormat="1" applyFont="1" applyFill="1" applyBorder="1" applyAlignment="1" applyProtection="1">
      <alignment horizontal="center"/>
    </xf>
    <xf numFmtId="0" fontId="3" fillId="0" borderId="3" xfId="0" applyFont="1" applyBorder="1" applyAlignment="1">
      <alignment horizontal="right" wrapText="1"/>
    </xf>
    <xf numFmtId="0" fontId="2" fillId="0" borderId="4" xfId="0" applyFont="1" applyBorder="1"/>
    <xf numFmtId="0" fontId="3" fillId="0" borderId="3" xfId="0" applyFont="1" applyBorder="1" applyAlignment="1" applyProtection="1">
      <alignment horizontal="right" wrapText="1"/>
    </xf>
    <xf numFmtId="1" fontId="2" fillId="0" borderId="4" xfId="0" applyNumberFormat="1" applyFont="1" applyBorder="1" applyAlignment="1" applyProtection="1">
      <alignment horizontal="center"/>
    </xf>
    <xf numFmtId="1" fontId="2" fillId="0" borderId="12" xfId="0" applyNumberFormat="1" applyFont="1" applyBorder="1" applyAlignment="1">
      <alignment horizontal="center"/>
    </xf>
    <xf numFmtId="0" fontId="3" fillId="4" borderId="6" xfId="0" applyFont="1" applyFill="1" applyBorder="1" applyProtection="1"/>
    <xf numFmtId="0" fontId="3" fillId="4" borderId="6" xfId="0" applyFont="1" applyFill="1" applyBorder="1" applyAlignment="1" applyProtection="1">
      <alignment horizontal="center"/>
    </xf>
    <xf numFmtId="2" fontId="2" fillId="4" borderId="13" xfId="0" applyNumberFormat="1" applyFont="1" applyFill="1" applyBorder="1" applyAlignment="1" applyProtection="1">
      <alignment horizontal="center"/>
    </xf>
    <xf numFmtId="2" fontId="2" fillId="4" borderId="0" xfId="0" applyNumberFormat="1" applyFont="1" applyFill="1" applyAlignment="1">
      <alignment horizontal="center"/>
    </xf>
    <xf numFmtId="0" fontId="2" fillId="5" borderId="1" xfId="0" applyFont="1" applyFill="1" applyBorder="1" applyAlignment="1">
      <alignment wrapText="1"/>
    </xf>
    <xf numFmtId="0" fontId="3" fillId="5" borderId="2" xfId="0" applyFont="1" applyFill="1" applyBorder="1"/>
    <xf numFmtId="0" fontId="11" fillId="0" borderId="0" xfId="0" applyFont="1" applyBorder="1" applyAlignment="1">
      <alignment horizontal="right" wrapText="1"/>
    </xf>
    <xf numFmtId="0" fontId="2" fillId="0" borderId="1" xfId="0" applyFont="1" applyFill="1" applyBorder="1" applyAlignment="1">
      <alignment wrapText="1"/>
    </xf>
    <xf numFmtId="0" fontId="3" fillId="0" borderId="2" xfId="0" applyFont="1" applyFill="1" applyBorder="1"/>
    <xf numFmtId="0" fontId="4" fillId="0" borderId="0" xfId="0" applyFont="1" applyAlignment="1">
      <alignment horizontal="left"/>
    </xf>
    <xf numFmtId="0" fontId="11" fillId="0" borderId="0" xfId="0" applyFont="1" applyBorder="1" applyAlignment="1">
      <alignment horizontal="right"/>
    </xf>
    <xf numFmtId="2" fontId="2" fillId="2" borderId="8" xfId="0" applyNumberFormat="1" applyFont="1" applyFill="1" applyBorder="1" applyAlignment="1" applyProtection="1">
      <alignment horizontal="center"/>
      <protection locked="0"/>
    </xf>
    <xf numFmtId="0" fontId="0" fillId="0" borderId="0" xfId="0" applyBorder="1" applyAlignment="1">
      <alignment horizontal="right"/>
    </xf>
    <xf numFmtId="0" fontId="1" fillId="0" borderId="0" xfId="0" applyFont="1" applyBorder="1" applyAlignment="1">
      <alignment horizontal="right"/>
    </xf>
    <xf numFmtId="0" fontId="0" fillId="0" borderId="2"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right"/>
    </xf>
    <xf numFmtId="164" fontId="3" fillId="0" borderId="0" xfId="0" applyNumberFormat="1" applyFont="1" applyBorder="1" applyAlignment="1"/>
    <xf numFmtId="0" fontId="3" fillId="0" borderId="0" xfId="0" applyFont="1" applyBorder="1" applyAlignment="1">
      <alignment horizontal="right"/>
    </xf>
    <xf numFmtId="0" fontId="1" fillId="0" borderId="0" xfId="0" applyFont="1" applyBorder="1" applyAlignment="1" applyProtection="1">
      <alignment horizontal="left"/>
    </xf>
    <xf numFmtId="0" fontId="0" fillId="0" borderId="2" xfId="0" applyBorder="1" applyAlignment="1">
      <alignment horizontal="left"/>
    </xf>
    <xf numFmtId="0" fontId="0" fillId="0" borderId="0" xfId="0" applyBorder="1" applyAlignment="1">
      <alignment horizontal="left"/>
    </xf>
    <xf numFmtId="0" fontId="5" fillId="0" borderId="0" xfId="0" applyFont="1" applyBorder="1" applyAlignment="1">
      <alignment horizontal="left"/>
    </xf>
    <xf numFmtId="0" fontId="1" fillId="0" borderId="0" xfId="0" applyFont="1" applyBorder="1" applyAlignment="1">
      <alignment horizontal="left"/>
    </xf>
    <xf numFmtId="0" fontId="0" fillId="0" borderId="0" xfId="0" applyBorder="1" applyAlignment="1" applyProtection="1">
      <alignment horizontal="left"/>
    </xf>
    <xf numFmtId="0" fontId="0" fillId="0" borderId="0" xfId="0" applyAlignment="1">
      <alignment horizontal="left"/>
    </xf>
    <xf numFmtId="0" fontId="13" fillId="0" borderId="0" xfId="0" applyFont="1"/>
    <xf numFmtId="0" fontId="2" fillId="6" borderId="0" xfId="0" applyFont="1" applyFill="1" applyBorder="1"/>
    <xf numFmtId="164" fontId="3" fillId="6" borderId="0" xfId="0" applyNumberFormat="1" applyFont="1" applyFill="1" applyBorder="1" applyAlignment="1"/>
    <xf numFmtId="0" fontId="10" fillId="0" borderId="0" xfId="0" applyFont="1" applyAlignment="1">
      <alignment horizontal="left"/>
    </xf>
    <xf numFmtId="0" fontId="12" fillId="0" borderId="0" xfId="0" applyFont="1" applyBorder="1" applyAlignment="1">
      <alignment horizontal="center"/>
    </xf>
    <xf numFmtId="0" fontId="14" fillId="0" borderId="0" xfId="0" applyFont="1" applyAlignment="1">
      <alignment horizontal="left"/>
    </xf>
    <xf numFmtId="0" fontId="15" fillId="0" borderId="0" xfId="0" applyFont="1"/>
    <xf numFmtId="15" fontId="15" fillId="0" borderId="0" xfId="0" quotePrefix="1" applyNumberFormat="1" applyFont="1"/>
    <xf numFmtId="0" fontId="15" fillId="0" borderId="0" xfId="0" quotePrefix="1" applyFont="1"/>
    <xf numFmtId="0" fontId="2" fillId="2" borderId="8" xfId="0" applyFont="1" applyFill="1" applyBorder="1" applyAlignment="1" applyProtection="1">
      <alignment horizontal="center"/>
      <protection locked="0"/>
    </xf>
    <xf numFmtId="0" fontId="2" fillId="0" borderId="0" xfId="0" applyFont="1" applyBorder="1" applyAlignment="1">
      <alignment horizontal="center"/>
    </xf>
    <xf numFmtId="0" fontId="16" fillId="0" borderId="2" xfId="0" applyFont="1" applyBorder="1" applyAlignment="1">
      <alignment horizontal="left" wrapText="1"/>
    </xf>
    <xf numFmtId="0" fontId="1" fillId="5" borderId="5" xfId="0" applyFont="1" applyFill="1" applyBorder="1" applyAlignment="1">
      <alignment horizontal="left" wrapText="1"/>
    </xf>
    <xf numFmtId="0" fontId="4" fillId="5" borderId="6" xfId="0" applyFont="1" applyFill="1" applyBorder="1" applyAlignment="1">
      <alignment horizontal="left" wrapText="1"/>
    </xf>
    <xf numFmtId="0" fontId="9" fillId="3" borderId="9" xfId="0" applyFont="1" applyFill="1" applyBorder="1" applyAlignment="1">
      <alignment horizontal="left" wrapText="1"/>
    </xf>
    <xf numFmtId="0" fontId="9" fillId="3" borderId="10" xfId="0" applyFont="1" applyFill="1" applyBorder="1" applyAlignment="1">
      <alignment horizontal="left" wrapText="1"/>
    </xf>
    <xf numFmtId="0" fontId="9" fillId="3" borderId="11" xfId="0" applyFont="1" applyFill="1" applyBorder="1" applyAlignment="1">
      <alignment horizontal="left" wrapText="1"/>
    </xf>
    <xf numFmtId="0" fontId="1" fillId="0" borderId="0" xfId="0" applyFont="1" applyAlignment="1">
      <alignment horizontal="left" wrapText="1"/>
    </xf>
    <xf numFmtId="0" fontId="2" fillId="4" borderId="0" xfId="0" applyFont="1" applyFill="1" applyBorder="1" applyAlignment="1">
      <alignment horizontal="left" wrapText="1"/>
    </xf>
    <xf numFmtId="0" fontId="4" fillId="0" borderId="0" xfId="0" applyFont="1" applyAlignment="1">
      <alignment horizontal="left" wrapText="1"/>
    </xf>
    <xf numFmtId="1" fontId="10" fillId="0" borderId="14" xfId="0" applyNumberFormat="1" applyFont="1" applyFill="1" applyBorder="1" applyAlignment="1">
      <alignment horizontal="center" vertical="center"/>
    </xf>
    <xf numFmtId="1" fontId="10" fillId="0" borderId="15" xfId="0" applyNumberFormat="1" applyFont="1" applyFill="1" applyBorder="1" applyAlignment="1">
      <alignment horizontal="center" vertical="center"/>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0" fillId="6" borderId="8" xfId="0" applyFill="1" applyBorder="1" applyAlignment="1">
      <alignment horizontal="center"/>
    </xf>
    <xf numFmtId="0" fontId="2" fillId="2" borderId="8" xfId="0" applyFont="1" applyFill="1" applyBorder="1" applyAlignment="1" applyProtection="1">
      <alignment horizontal="center"/>
      <protection locked="0"/>
    </xf>
    <xf numFmtId="1" fontId="10" fillId="5" borderId="14" xfId="0" applyNumberFormat="1" applyFont="1" applyFill="1" applyBorder="1" applyAlignment="1">
      <alignment horizontal="center" vertical="center"/>
    </xf>
    <xf numFmtId="1" fontId="10" fillId="5" borderId="15" xfId="0" applyNumberFormat="1" applyFont="1" applyFill="1" applyBorder="1" applyAlignment="1">
      <alignment horizontal="center" vertical="center"/>
    </xf>
    <xf numFmtId="0" fontId="17" fillId="0" borderId="0" xfId="0" applyFont="1" applyBorder="1" applyAlignment="1">
      <alignment horizontal="center"/>
    </xf>
    <xf numFmtId="0" fontId="18" fillId="0" borderId="0" xfId="0" applyFont="1" applyAlignment="1">
      <alignment horizontal="center" wrapText="1"/>
    </xf>
    <xf numFmtId="0" fontId="1" fillId="0" borderId="5" xfId="0" applyFont="1" applyBorder="1" applyAlignment="1">
      <alignment horizontal="left"/>
    </xf>
    <xf numFmtId="2" fontId="0" fillId="0" borderId="7" xfId="0" applyNumberFormat="1" applyBorder="1" applyAlignment="1">
      <alignment horizontal="center"/>
    </xf>
    <xf numFmtId="0" fontId="1" fillId="8" borderId="18" xfId="0" applyFont="1" applyFill="1" applyBorder="1" applyAlignment="1">
      <alignment horizontal="left"/>
    </xf>
    <xf numFmtId="164" fontId="0" fillId="8" borderId="19" xfId="0" applyNumberFormat="1" applyFill="1" applyBorder="1" applyAlignment="1">
      <alignment horizontal="center"/>
    </xf>
    <xf numFmtId="0" fontId="15" fillId="0" borderId="0" xfId="0" applyFont="1" applyAlignment="1">
      <alignment horizontal="right"/>
    </xf>
    <xf numFmtId="0" fontId="15" fillId="0" borderId="0" xfId="0" applyFont="1" applyAlignment="1">
      <alignment horizontal="center"/>
    </xf>
    <xf numFmtId="0" fontId="18" fillId="0" borderId="16" xfId="0" applyFont="1" applyBorder="1" applyAlignment="1">
      <alignment horizontal="left" wrapText="1"/>
    </xf>
    <xf numFmtId="0" fontId="18" fillId="0" borderId="0" xfId="0" applyFont="1" applyAlignment="1">
      <alignment horizontal="left" wrapText="1"/>
    </xf>
    <xf numFmtId="0" fontId="21" fillId="0" borderId="0" xfId="0" applyFont="1"/>
    <xf numFmtId="0" fontId="3" fillId="0" borderId="0" xfId="0" applyFont="1"/>
    <xf numFmtId="0" fontId="18" fillId="0" borderId="0" xfId="0" applyFont="1"/>
    <xf numFmtId="0" fontId="3" fillId="0" borderId="0" xfId="0" applyFont="1" applyAlignment="1">
      <alignment horizontal="left"/>
    </xf>
    <xf numFmtId="0" fontId="1" fillId="0" borderId="5" xfId="0" applyFont="1" applyBorder="1" applyAlignment="1">
      <alignment horizontal="center"/>
    </xf>
    <xf numFmtId="0" fontId="1" fillId="7" borderId="18" xfId="0" applyFont="1" applyFill="1" applyBorder="1" applyAlignment="1">
      <alignment horizontal="left"/>
    </xf>
    <xf numFmtId="0" fontId="0" fillId="7" borderId="19" xfId="0" applyFill="1" applyBorder="1" applyAlignment="1">
      <alignment horizontal="center"/>
    </xf>
    <xf numFmtId="0" fontId="0" fillId="6" borderId="18" xfId="0" applyFill="1" applyBorder="1" applyAlignment="1">
      <alignment horizontal="center"/>
    </xf>
    <xf numFmtId="0" fontId="0" fillId="6" borderId="19" xfId="0" applyFill="1" applyBorder="1" applyAlignment="1">
      <alignment horizontal="center"/>
    </xf>
    <xf numFmtId="0" fontId="1" fillId="6" borderId="18" xfId="0" applyFont="1" applyFill="1" applyBorder="1" applyAlignment="1">
      <alignment horizontal="center"/>
    </xf>
    <xf numFmtId="0" fontId="1" fillId="6" borderId="19" xfId="0" applyFont="1" applyFill="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19" fillId="8" borderId="1" xfId="0" applyFont="1" applyFill="1" applyBorder="1" applyAlignment="1">
      <alignment horizontal="center"/>
    </xf>
    <xf numFmtId="0" fontId="19" fillId="8" borderId="17" xfId="0" applyFont="1" applyFill="1" applyBorder="1" applyAlignment="1">
      <alignment horizontal="center"/>
    </xf>
    <xf numFmtId="0" fontId="19" fillId="7" borderId="1" xfId="0" applyFont="1" applyFill="1" applyBorder="1" applyAlignment="1">
      <alignment horizontal="center"/>
    </xf>
    <xf numFmtId="0" fontId="19" fillId="7" borderId="17" xfId="0" applyFont="1" applyFill="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1" fillId="0" borderId="5" xfId="0" applyFont="1" applyFill="1" applyBorder="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2"/>
  <sheetViews>
    <sheetView tabSelected="1" zoomScale="85" zoomScaleNormal="85" workbookViewId="0">
      <selection activeCell="K43" sqref="K43"/>
    </sheetView>
  </sheetViews>
  <sheetFormatPr defaultRowHeight="15" x14ac:dyDescent="0.5"/>
  <cols>
    <col min="2" max="2" width="45.609375" style="21" bestFit="1" customWidth="1"/>
    <col min="3" max="3" width="9.1640625" customWidth="1"/>
    <col min="4" max="4" width="7.44140625" customWidth="1"/>
    <col min="5" max="5" width="2.44140625" customWidth="1"/>
    <col min="6" max="6" width="8.27734375" customWidth="1"/>
    <col min="7" max="7" width="4.71875" customWidth="1"/>
    <col min="8" max="8" width="8.71875" bestFit="1" customWidth="1"/>
    <col min="9" max="9" width="21.33203125" style="66" customWidth="1"/>
    <col min="10" max="10" width="21.5546875" style="54" bestFit="1" customWidth="1"/>
    <col min="11" max="11" width="13.609375" style="54" customWidth="1"/>
    <col min="12" max="12" width="47.5546875" bestFit="1" customWidth="1"/>
    <col min="14" max="14" width="8.88671875" style="106"/>
  </cols>
  <sheetData>
    <row r="1" spans="1:17" x14ac:dyDescent="0.5">
      <c r="A1" s="4"/>
      <c r="B1" s="18"/>
      <c r="C1" s="5"/>
      <c r="D1" s="5"/>
      <c r="E1" s="5"/>
      <c r="F1" s="5"/>
      <c r="G1" s="5"/>
      <c r="H1" s="5"/>
      <c r="I1" s="61"/>
      <c r="J1" s="53"/>
      <c r="K1" s="66"/>
    </row>
    <row r="2" spans="1:17" ht="22.5" x14ac:dyDescent="0.75">
      <c r="A2" s="6"/>
      <c r="B2" s="45" t="s">
        <v>25</v>
      </c>
      <c r="C2" s="68" t="s">
        <v>46</v>
      </c>
      <c r="D2" s="2"/>
      <c r="E2" s="2"/>
      <c r="G2" s="59" t="s">
        <v>29</v>
      </c>
      <c r="H2" s="68" t="s">
        <v>34</v>
      </c>
      <c r="I2" s="62"/>
      <c r="J2" s="70" t="s">
        <v>48</v>
      </c>
    </row>
    <row r="3" spans="1:17" ht="15" customHeight="1" x14ac:dyDescent="0.5">
      <c r="A3" s="6"/>
      <c r="B3" s="49" t="s">
        <v>28</v>
      </c>
      <c r="C3" s="69" t="s">
        <v>47</v>
      </c>
      <c r="D3" s="58"/>
      <c r="E3" s="2"/>
      <c r="I3" s="62"/>
      <c r="J3" s="91"/>
      <c r="K3" s="103" t="s">
        <v>79</v>
      </c>
      <c r="L3" s="104"/>
    </row>
    <row r="4" spans="1:17" x14ac:dyDescent="0.5">
      <c r="A4" s="6"/>
      <c r="C4" s="2"/>
      <c r="D4" s="2"/>
      <c r="E4" s="2"/>
      <c r="F4" s="2"/>
      <c r="G4" s="2"/>
      <c r="H4" s="2"/>
      <c r="I4" s="62" t="s">
        <v>0</v>
      </c>
      <c r="J4" s="91"/>
      <c r="K4" s="103"/>
      <c r="L4" s="104"/>
    </row>
    <row r="5" spans="1:17" ht="17.7" x14ac:dyDescent="0.6">
      <c r="A5" s="6"/>
      <c r="B5" s="95" t="s">
        <v>76</v>
      </c>
      <c r="C5" s="95"/>
      <c r="D5" s="95"/>
      <c r="E5" s="95"/>
      <c r="F5" s="95"/>
      <c r="G5" s="95"/>
      <c r="H5" s="95"/>
      <c r="I5" s="62"/>
      <c r="J5" s="92"/>
      <c r="K5" s="103" t="s">
        <v>80</v>
      </c>
      <c r="L5" s="104"/>
    </row>
    <row r="6" spans="1:17" x14ac:dyDescent="0.5">
      <c r="A6" s="6"/>
      <c r="B6" s="96" t="s">
        <v>77</v>
      </c>
      <c r="C6" s="96"/>
      <c r="D6" s="96"/>
      <c r="E6" s="96"/>
      <c r="F6" s="96"/>
      <c r="G6" s="96"/>
      <c r="H6" s="96"/>
      <c r="I6" s="62"/>
      <c r="J6" s="92"/>
      <c r="K6" s="103"/>
      <c r="L6" s="104"/>
    </row>
    <row r="7" spans="1:17" ht="15.3" thickBot="1" x14ac:dyDescent="0.55000000000000004">
      <c r="A7" s="6"/>
      <c r="B7" s="22"/>
      <c r="C7" s="2"/>
      <c r="D7" s="2"/>
      <c r="E7" s="2"/>
      <c r="F7" s="2"/>
      <c r="G7" s="2"/>
      <c r="H7" s="2"/>
      <c r="I7" s="62"/>
      <c r="J7" s="55"/>
      <c r="N7" s="72" t="s">
        <v>62</v>
      </c>
    </row>
    <row r="8" spans="1:17" ht="15.3" thickBot="1" x14ac:dyDescent="0.55000000000000004">
      <c r="A8" s="6"/>
      <c r="B8" s="81" t="s">
        <v>15</v>
      </c>
      <c r="C8" s="82"/>
      <c r="D8" s="82"/>
      <c r="E8" s="82"/>
      <c r="F8" s="82"/>
      <c r="G8" s="82"/>
      <c r="H8" s="83"/>
      <c r="I8" s="62"/>
      <c r="J8" s="55"/>
      <c r="N8" s="107" t="s">
        <v>74</v>
      </c>
      <c r="O8" s="73"/>
      <c r="P8" s="73"/>
      <c r="Q8" s="73"/>
    </row>
    <row r="9" spans="1:17" x14ac:dyDescent="0.5">
      <c r="A9" s="6"/>
      <c r="B9" s="24"/>
      <c r="C9" s="10"/>
      <c r="D9" s="71" t="s">
        <v>49</v>
      </c>
      <c r="E9" s="71"/>
      <c r="F9" s="71" t="s">
        <v>50</v>
      </c>
      <c r="G9" s="12"/>
      <c r="H9" s="25"/>
      <c r="I9" s="62"/>
      <c r="J9" s="55"/>
      <c r="N9" s="108" t="s">
        <v>63</v>
      </c>
      <c r="O9" s="73"/>
      <c r="P9" s="73"/>
      <c r="Q9" s="73"/>
    </row>
    <row r="10" spans="1:17" x14ac:dyDescent="0.5">
      <c r="A10" s="6"/>
      <c r="B10" s="24" t="s">
        <v>9</v>
      </c>
      <c r="C10" s="10"/>
      <c r="D10" s="11">
        <v>0</v>
      </c>
      <c r="F10" s="17" t="s">
        <v>3</v>
      </c>
      <c r="G10" s="12" t="s">
        <v>18</v>
      </c>
      <c r="H10" s="26">
        <f>PRODUCT(D10*1.5)</f>
        <v>0</v>
      </c>
      <c r="I10" s="64" t="s">
        <v>41</v>
      </c>
      <c r="J10" s="55"/>
      <c r="N10" s="106" t="s">
        <v>65</v>
      </c>
      <c r="O10" s="73"/>
      <c r="P10" s="73"/>
      <c r="Q10" s="73"/>
    </row>
    <row r="11" spans="1:17" x14ac:dyDescent="0.5">
      <c r="A11" s="6"/>
      <c r="B11" s="24"/>
      <c r="C11" s="10"/>
      <c r="D11" s="10"/>
      <c r="F11" s="12"/>
      <c r="G11" s="12"/>
      <c r="H11" s="27"/>
      <c r="I11" s="62"/>
      <c r="J11" s="55"/>
      <c r="N11" s="106" t="s">
        <v>66</v>
      </c>
      <c r="O11" s="73"/>
      <c r="P11" s="73"/>
      <c r="Q11" s="73"/>
    </row>
    <row r="12" spans="1:17" x14ac:dyDescent="0.5">
      <c r="A12" s="6"/>
      <c r="B12" s="24" t="s">
        <v>10</v>
      </c>
      <c r="C12" s="10"/>
      <c r="D12" s="11">
        <v>6</v>
      </c>
      <c r="F12" s="12" t="s">
        <v>3</v>
      </c>
      <c r="G12" s="12" t="s">
        <v>18</v>
      </c>
      <c r="H12" s="26">
        <f>PRODUCT(D12*1.5)</f>
        <v>9</v>
      </c>
      <c r="I12" s="64" t="s">
        <v>42</v>
      </c>
      <c r="N12" s="106" t="s">
        <v>72</v>
      </c>
      <c r="O12" s="73"/>
      <c r="P12" s="73"/>
      <c r="Q12" s="73"/>
    </row>
    <row r="13" spans="1:17" ht="15.3" thickBot="1" x14ac:dyDescent="0.55000000000000004">
      <c r="A13" s="6"/>
      <c r="B13" s="24"/>
      <c r="C13" s="10"/>
      <c r="D13" s="10"/>
      <c r="F13" s="12"/>
      <c r="G13" s="12"/>
      <c r="H13" s="27"/>
      <c r="I13" s="62"/>
      <c r="J13" s="55"/>
      <c r="N13" s="106" t="s">
        <v>73</v>
      </c>
      <c r="O13" s="73"/>
      <c r="P13" s="73"/>
      <c r="Q13" s="73"/>
    </row>
    <row r="14" spans="1:17" x14ac:dyDescent="0.5">
      <c r="A14" s="6"/>
      <c r="B14" s="24" t="s">
        <v>4</v>
      </c>
      <c r="C14" s="10"/>
      <c r="D14" s="11"/>
      <c r="F14" s="12" t="s">
        <v>3</v>
      </c>
      <c r="G14" s="12" t="s">
        <v>18</v>
      </c>
      <c r="H14" s="26">
        <f>PRODUCT(D14*1.5)</f>
        <v>0</v>
      </c>
      <c r="I14" s="62"/>
      <c r="J14" s="118" t="s">
        <v>58</v>
      </c>
      <c r="K14" s="119"/>
      <c r="L14" s="105" t="s">
        <v>61</v>
      </c>
    </row>
    <row r="15" spans="1:17" x14ac:dyDescent="0.5">
      <c r="A15" s="6"/>
      <c r="B15" s="24"/>
      <c r="C15" s="10"/>
      <c r="D15" s="10"/>
      <c r="F15" s="12"/>
      <c r="G15" s="12"/>
      <c r="H15" s="27"/>
      <c r="I15" s="62"/>
      <c r="J15" s="99" t="s">
        <v>59</v>
      </c>
      <c r="K15" s="100"/>
      <c r="L15" s="105" t="s">
        <v>57</v>
      </c>
    </row>
    <row r="16" spans="1:17" x14ac:dyDescent="0.5">
      <c r="A16" s="6"/>
      <c r="B16" s="24" t="s">
        <v>5</v>
      </c>
      <c r="C16" s="10"/>
      <c r="D16" s="11"/>
      <c r="F16" s="12" t="s">
        <v>3</v>
      </c>
      <c r="G16" s="12" t="s">
        <v>18</v>
      </c>
      <c r="H16" s="26">
        <f>PRODUCT(D16*1.5)</f>
        <v>0</v>
      </c>
      <c r="I16" s="62"/>
      <c r="J16" s="99" t="s">
        <v>60</v>
      </c>
      <c r="K16" s="100"/>
      <c r="L16" s="105"/>
    </row>
    <row r="17" spans="1:20" ht="15.3" thickBot="1" x14ac:dyDescent="0.55000000000000004">
      <c r="A17" s="6"/>
      <c r="B17" s="24"/>
      <c r="C17" s="10"/>
      <c r="D17" s="10"/>
      <c r="E17" s="10"/>
      <c r="F17" s="10"/>
      <c r="G17" s="10"/>
      <c r="H17" s="28"/>
      <c r="I17" s="62"/>
      <c r="J17" s="97" t="s">
        <v>54</v>
      </c>
      <c r="K17" s="98">
        <f>(K16-K15)/365</f>
        <v>0</v>
      </c>
      <c r="L17" s="105"/>
      <c r="N17" s="72" t="s">
        <v>67</v>
      </c>
      <c r="O17" s="73"/>
      <c r="P17" s="73"/>
      <c r="Q17" s="73"/>
    </row>
    <row r="18" spans="1:20" ht="15.3" thickBot="1" x14ac:dyDescent="0.55000000000000004">
      <c r="A18" s="6"/>
      <c r="B18" s="29" t="s">
        <v>17</v>
      </c>
      <c r="C18" s="10"/>
      <c r="D18" s="14"/>
      <c r="E18" s="10"/>
      <c r="F18" s="10"/>
      <c r="G18" s="10"/>
      <c r="H18" s="27"/>
      <c r="I18" s="62"/>
      <c r="L18" s="105"/>
      <c r="N18" s="106" t="s">
        <v>75</v>
      </c>
      <c r="O18" s="73"/>
      <c r="P18" s="73"/>
      <c r="Q18" s="101" t="s">
        <v>68</v>
      </c>
      <c r="R18" s="102">
        <v>2018</v>
      </c>
      <c r="S18" s="73" t="s">
        <v>69</v>
      </c>
      <c r="T18" s="73"/>
    </row>
    <row r="19" spans="1:20" x14ac:dyDescent="0.5">
      <c r="A19" s="6"/>
      <c r="B19" s="30"/>
      <c r="C19" s="10"/>
      <c r="D19" s="14"/>
      <c r="E19" s="10"/>
      <c r="F19" s="10"/>
      <c r="G19" s="10"/>
      <c r="H19" s="27"/>
      <c r="I19" s="62"/>
      <c r="J19" s="120" t="s">
        <v>51</v>
      </c>
      <c r="K19" s="121"/>
      <c r="L19" s="105" t="s">
        <v>56</v>
      </c>
      <c r="N19" s="106" t="s">
        <v>70</v>
      </c>
      <c r="O19" s="73"/>
      <c r="P19" s="73"/>
      <c r="Q19" s="101" t="s">
        <v>64</v>
      </c>
      <c r="R19" s="102">
        <v>2021</v>
      </c>
      <c r="S19" s="73" t="s">
        <v>71</v>
      </c>
      <c r="T19" s="73"/>
    </row>
    <row r="20" spans="1:20" ht="15.3" thickBot="1" x14ac:dyDescent="0.55000000000000004">
      <c r="A20" s="6"/>
      <c r="B20" s="31" t="s">
        <v>23</v>
      </c>
      <c r="C20" s="32"/>
      <c r="D20" s="32"/>
      <c r="E20" s="32"/>
      <c r="F20" s="32"/>
      <c r="G20" s="32"/>
      <c r="H20" s="33">
        <f>MIN(SUM(H10,H12,H14,H16), 10.5)</f>
        <v>9</v>
      </c>
      <c r="I20" s="62"/>
      <c r="J20" s="110" t="s">
        <v>52</v>
      </c>
      <c r="K20" s="111"/>
      <c r="L20" s="105" t="s">
        <v>57</v>
      </c>
      <c r="O20" s="73"/>
      <c r="P20" s="73"/>
      <c r="Q20" s="73"/>
    </row>
    <row r="21" spans="1:20" x14ac:dyDescent="0.5">
      <c r="A21" s="6"/>
      <c r="B21" s="19"/>
      <c r="C21" s="10"/>
      <c r="D21" s="10"/>
      <c r="E21" s="10"/>
      <c r="F21" s="10"/>
      <c r="G21" s="10"/>
      <c r="H21" s="7"/>
      <c r="I21" s="62"/>
      <c r="J21" s="110" t="s">
        <v>53</v>
      </c>
      <c r="K21" s="111"/>
      <c r="L21" s="105"/>
      <c r="O21" s="73"/>
      <c r="P21" s="73"/>
      <c r="Q21" s="73"/>
    </row>
    <row r="22" spans="1:20" ht="15.3" thickBot="1" x14ac:dyDescent="0.55000000000000004">
      <c r="A22" s="6"/>
      <c r="B22" s="19"/>
      <c r="C22" s="10"/>
      <c r="D22" s="1"/>
      <c r="E22" s="1"/>
      <c r="F22" s="1"/>
      <c r="G22" s="1"/>
      <c r="H22" s="1"/>
      <c r="J22" s="110" t="s">
        <v>55</v>
      </c>
      <c r="K22" s="111"/>
      <c r="L22" s="105"/>
    </row>
    <row r="23" spans="1:20" ht="15.3" thickBot="1" x14ac:dyDescent="0.55000000000000004">
      <c r="A23" s="6"/>
      <c r="B23" s="81" t="s">
        <v>14</v>
      </c>
      <c r="C23" s="82"/>
      <c r="D23" s="82" t="s">
        <v>1</v>
      </c>
      <c r="E23" s="82"/>
      <c r="F23" s="82"/>
      <c r="G23" s="82"/>
      <c r="H23" s="83" t="s">
        <v>2</v>
      </c>
      <c r="J23" s="109" t="s">
        <v>54</v>
      </c>
      <c r="K23" s="98">
        <f>SUM(K20,(K21/12),(K22/365))</f>
        <v>0</v>
      </c>
      <c r="L23" s="105"/>
      <c r="O23" s="73"/>
      <c r="P23" s="73"/>
      <c r="Q23" s="74"/>
    </row>
    <row r="24" spans="1:20" ht="18.899999999999999" customHeight="1" x14ac:dyDescent="0.5">
      <c r="A24" s="6"/>
      <c r="B24" s="24"/>
      <c r="C24" s="10"/>
      <c r="D24" s="3"/>
      <c r="E24" s="3"/>
      <c r="F24" s="3"/>
      <c r="G24" s="3"/>
      <c r="H24" s="9"/>
      <c r="L24" s="105"/>
      <c r="O24" s="73"/>
      <c r="P24" s="73"/>
      <c r="Q24" s="75"/>
    </row>
    <row r="25" spans="1:20" x14ac:dyDescent="0.5">
      <c r="A25" s="6"/>
      <c r="B25" s="34" t="s">
        <v>19</v>
      </c>
      <c r="C25" s="10"/>
      <c r="D25" s="50">
        <f>SUM(J35,K35/12)</f>
        <v>6.291666666666667</v>
      </c>
      <c r="E25" s="10" t="s">
        <v>1</v>
      </c>
      <c r="F25" s="3"/>
      <c r="G25" s="10"/>
      <c r="H25" s="35" t="s">
        <v>2</v>
      </c>
      <c r="L25" s="105"/>
    </row>
    <row r="26" spans="1:20" ht="8.1" customHeight="1" x14ac:dyDescent="0.5">
      <c r="A26" s="6"/>
      <c r="B26" s="34"/>
      <c r="C26" s="10"/>
      <c r="D26" s="10"/>
      <c r="E26" s="10"/>
      <c r="F26" s="3"/>
      <c r="G26" s="10"/>
      <c r="H26" s="35"/>
    </row>
    <row r="27" spans="1:20" x14ac:dyDescent="0.5">
      <c r="A27" s="6"/>
      <c r="B27" s="24"/>
      <c r="C27" s="10"/>
      <c r="D27" s="71" t="s">
        <v>49</v>
      </c>
      <c r="E27" s="71"/>
      <c r="F27" s="71" t="s">
        <v>50</v>
      </c>
      <c r="G27" s="3"/>
      <c r="H27" s="9"/>
      <c r="I27" s="57" t="s">
        <v>35</v>
      </c>
      <c r="J27" s="63" t="s">
        <v>40</v>
      </c>
      <c r="K27" s="67" t="s">
        <v>78</v>
      </c>
    </row>
    <row r="28" spans="1:20" s="1" customFormat="1" ht="15.3" thickBot="1" x14ac:dyDescent="0.55000000000000004">
      <c r="A28" s="6"/>
      <c r="B28" s="36" t="s">
        <v>6</v>
      </c>
      <c r="C28" s="15"/>
      <c r="D28" s="16" t="str">
        <f>IF(D25&gt;5,"5",IF(D25&lt;6,D25))</f>
        <v>5</v>
      </c>
      <c r="E28" s="15"/>
      <c r="F28" s="16" t="s">
        <v>12</v>
      </c>
      <c r="G28" s="16"/>
      <c r="H28" s="26">
        <f>PRODUCT(D28*1)</f>
        <v>5</v>
      </c>
      <c r="I28" s="66"/>
      <c r="J28" s="54"/>
      <c r="K28" s="54"/>
      <c r="L28"/>
      <c r="N28" s="106"/>
    </row>
    <row r="29" spans="1:20" s="1" customFormat="1" x14ac:dyDescent="0.5">
      <c r="A29" s="6"/>
      <c r="B29" s="36"/>
      <c r="C29" s="15"/>
      <c r="D29" s="16"/>
      <c r="E29" s="15"/>
      <c r="F29" s="16"/>
      <c r="G29" s="16"/>
      <c r="H29" s="37"/>
      <c r="I29" s="51"/>
      <c r="J29" s="122" t="s">
        <v>52</v>
      </c>
      <c r="K29" s="123" t="s">
        <v>81</v>
      </c>
      <c r="L29"/>
      <c r="N29" s="106"/>
    </row>
    <row r="30" spans="1:20" s="1" customFormat="1" x14ac:dyDescent="0.5">
      <c r="A30" s="6"/>
      <c r="B30" s="36" t="s">
        <v>7</v>
      </c>
      <c r="C30" s="15"/>
      <c r="D30" s="16">
        <f>IF(D25&lt;5,"0",IF(D25&lt;14,SUM(D25-D28),IF(D25&gt;13,"9")))</f>
        <v>1.291666666666667</v>
      </c>
      <c r="E30" s="15"/>
      <c r="F30" s="16" t="s">
        <v>11</v>
      </c>
      <c r="G30" s="16"/>
      <c r="H30" s="26">
        <f>PRODUCT(D30*(2/3))</f>
        <v>0.86111111111111127</v>
      </c>
      <c r="I30" s="52" t="s">
        <v>36</v>
      </c>
      <c r="J30" s="112">
        <v>1</v>
      </c>
      <c r="K30" s="113"/>
      <c r="L30" s="1" t="s">
        <v>30</v>
      </c>
      <c r="N30" s="106"/>
    </row>
    <row r="31" spans="1:20" s="1" customFormat="1" x14ac:dyDescent="0.5">
      <c r="A31" s="6"/>
      <c r="B31" s="36"/>
      <c r="C31" s="15"/>
      <c r="D31" s="16"/>
      <c r="E31" s="15"/>
      <c r="F31" s="16"/>
      <c r="G31" s="16"/>
      <c r="H31" s="37"/>
      <c r="I31" s="52" t="s">
        <v>37</v>
      </c>
      <c r="J31" s="112">
        <v>1</v>
      </c>
      <c r="K31" s="113">
        <v>1.5</v>
      </c>
      <c r="L31" s="1" t="s">
        <v>31</v>
      </c>
      <c r="N31" s="106"/>
    </row>
    <row r="32" spans="1:20" s="1" customFormat="1" x14ac:dyDescent="0.5">
      <c r="A32" s="6"/>
      <c r="B32" s="36" t="s">
        <v>8</v>
      </c>
      <c r="C32" s="15"/>
      <c r="D32" s="16">
        <f>IF(((D25-D28-D30)&lt;=12),(D25-D28-D30),12)</f>
        <v>0</v>
      </c>
      <c r="E32" s="15"/>
      <c r="F32" s="16" t="s">
        <v>13</v>
      </c>
      <c r="G32" s="16"/>
      <c r="H32" s="26">
        <f>PRODUCT(D32*(1/2))</f>
        <v>0</v>
      </c>
      <c r="I32" s="52" t="s">
        <v>38</v>
      </c>
      <c r="J32" s="112">
        <v>3</v>
      </c>
      <c r="K32" s="113"/>
      <c r="N32" s="106"/>
    </row>
    <row r="33" spans="1:14" s="1" customFormat="1" x14ac:dyDescent="0.5">
      <c r="A33" s="6"/>
      <c r="B33" s="36"/>
      <c r="C33" s="15"/>
      <c r="D33" s="15"/>
      <c r="E33" s="15"/>
      <c r="F33" s="16"/>
      <c r="G33" s="16"/>
      <c r="H33" s="38"/>
      <c r="I33" s="52" t="s">
        <v>39</v>
      </c>
      <c r="J33" s="114">
        <v>1</v>
      </c>
      <c r="K33" s="115">
        <v>2</v>
      </c>
      <c r="L33" s="1" t="s">
        <v>32</v>
      </c>
      <c r="N33" s="106"/>
    </row>
    <row r="34" spans="1:14" s="1" customFormat="1" ht="15.3" thickBot="1" x14ac:dyDescent="0.55000000000000004">
      <c r="A34" s="6"/>
      <c r="B34" s="31" t="s">
        <v>24</v>
      </c>
      <c r="C34" s="39"/>
      <c r="D34" s="39"/>
      <c r="E34" s="39"/>
      <c r="F34" s="40"/>
      <c r="G34" s="40"/>
      <c r="H34" s="41">
        <f>SUM(H28+H30+H32)</f>
        <v>5.8611111111111116</v>
      </c>
      <c r="J34" s="114"/>
      <c r="K34" s="115"/>
      <c r="N34" s="106"/>
    </row>
    <row r="35" spans="1:14" s="1" customFormat="1" ht="15.3" thickBot="1" x14ac:dyDescent="0.55000000000000004">
      <c r="A35" s="6"/>
      <c r="B35" s="23"/>
      <c r="C35" s="15"/>
      <c r="D35" s="15"/>
      <c r="E35" s="15"/>
      <c r="F35" s="16"/>
      <c r="G35" s="16"/>
      <c r="H35" s="15"/>
      <c r="I35" s="57" t="s">
        <v>33</v>
      </c>
      <c r="J35" s="116">
        <f>SUM(J30:J34)</f>
        <v>6</v>
      </c>
      <c r="K35" s="117">
        <f>SUM(K30:K34)</f>
        <v>3.5</v>
      </c>
      <c r="N35" s="106"/>
    </row>
    <row r="36" spans="1:14" x14ac:dyDescent="0.5">
      <c r="A36" s="6"/>
      <c r="B36" s="85" t="s">
        <v>27</v>
      </c>
      <c r="C36" s="85"/>
      <c r="D36" s="85"/>
      <c r="E36" s="85"/>
      <c r="F36" s="85"/>
      <c r="G36" s="85"/>
      <c r="H36" s="42">
        <f>SUM(H34,H20)</f>
        <v>14.861111111111111</v>
      </c>
      <c r="I36" s="65"/>
      <c r="J36" s="56"/>
    </row>
    <row r="37" spans="1:14" ht="15.3" thickBot="1" x14ac:dyDescent="0.55000000000000004">
      <c r="A37" s="8"/>
      <c r="B37" s="19"/>
      <c r="C37" s="10"/>
      <c r="D37" s="10"/>
      <c r="E37" s="10"/>
      <c r="F37" s="10"/>
      <c r="G37" s="10"/>
      <c r="H37" s="13"/>
      <c r="I37" s="65"/>
      <c r="J37" s="56"/>
    </row>
    <row r="38" spans="1:14" x14ac:dyDescent="0.5">
      <c r="A38" s="8"/>
      <c r="B38" s="46" t="s">
        <v>21</v>
      </c>
      <c r="C38" s="47"/>
      <c r="D38" s="47"/>
      <c r="E38" s="47"/>
      <c r="F38" s="47"/>
      <c r="G38" s="47"/>
      <c r="H38" s="87">
        <f>ROUNDUP(IF((H36-8)&lt;=5,5,H36-8),0)</f>
        <v>7</v>
      </c>
      <c r="I38" s="65"/>
      <c r="J38" s="55"/>
    </row>
    <row r="39" spans="1:14" ht="15.3" thickBot="1" x14ac:dyDescent="0.55000000000000004">
      <c r="A39" s="8"/>
      <c r="B39" s="89" t="s">
        <v>22</v>
      </c>
      <c r="C39" s="90"/>
      <c r="D39" s="90"/>
      <c r="E39" s="90"/>
      <c r="F39" s="90"/>
      <c r="G39" s="90"/>
      <c r="H39" s="88"/>
      <c r="I39" s="64"/>
      <c r="J39" s="55"/>
    </row>
    <row r="40" spans="1:14" x14ac:dyDescent="0.5">
      <c r="A40" s="8"/>
      <c r="B40" s="19"/>
      <c r="C40" s="10"/>
      <c r="D40" s="10"/>
      <c r="E40" s="10"/>
      <c r="F40" s="10"/>
      <c r="G40" s="10"/>
      <c r="H40" s="13"/>
      <c r="I40" s="65"/>
      <c r="J40" s="56"/>
    </row>
    <row r="41" spans="1:14" x14ac:dyDescent="0.5">
      <c r="A41" s="6"/>
      <c r="B41" s="20" t="s">
        <v>16</v>
      </c>
      <c r="G41" s="48" t="s">
        <v>26</v>
      </c>
      <c r="H41" s="11">
        <v>1</v>
      </c>
      <c r="I41" s="60" t="s">
        <v>44</v>
      </c>
      <c r="J41" s="55"/>
    </row>
    <row r="42" spans="1:14" ht="26.65" customHeight="1" x14ac:dyDescent="0.5">
      <c r="A42" s="6"/>
      <c r="B42" s="84" t="s">
        <v>43</v>
      </c>
      <c r="C42" s="84"/>
      <c r="D42" s="84"/>
      <c r="I42" s="65"/>
      <c r="J42" s="55"/>
    </row>
    <row r="43" spans="1:14" ht="26.1" customHeight="1" x14ac:dyDescent="0.5">
      <c r="A43" s="6"/>
      <c r="B43" s="86" t="s">
        <v>20</v>
      </c>
      <c r="C43" s="86"/>
      <c r="D43" s="86"/>
      <c r="I43" s="65"/>
      <c r="J43" s="55"/>
    </row>
    <row r="44" spans="1:14" ht="15.3" thickBot="1" x14ac:dyDescent="0.55000000000000004">
      <c r="A44" s="6"/>
      <c r="I44" s="65"/>
      <c r="J44" s="56"/>
    </row>
    <row r="45" spans="1:14" x14ac:dyDescent="0.5">
      <c r="B45" s="43" t="s">
        <v>21</v>
      </c>
      <c r="C45" s="44"/>
      <c r="D45" s="44"/>
      <c r="E45" s="44"/>
      <c r="F45" s="44"/>
      <c r="G45" s="44"/>
      <c r="H45" s="93">
        <f>H38+H41</f>
        <v>8</v>
      </c>
    </row>
    <row r="46" spans="1:14" ht="15.3" thickBot="1" x14ac:dyDescent="0.55000000000000004">
      <c r="B46" s="79" t="s">
        <v>45</v>
      </c>
      <c r="C46" s="80"/>
      <c r="D46" s="80"/>
      <c r="E46" s="80"/>
      <c r="F46" s="80"/>
      <c r="G46" s="80"/>
      <c r="H46" s="94"/>
    </row>
    <row r="47" spans="1:14" x14ac:dyDescent="0.5">
      <c r="A47" s="8"/>
      <c r="B47" s="78"/>
      <c r="C47" s="78"/>
      <c r="D47" s="78"/>
      <c r="E47" s="78"/>
      <c r="F47" s="78"/>
      <c r="G47" s="78"/>
      <c r="H47" s="13"/>
      <c r="I47" s="65"/>
      <c r="J47" s="55"/>
    </row>
    <row r="50" spans="1:10" x14ac:dyDescent="0.5">
      <c r="A50" s="8"/>
      <c r="B50" s="19"/>
      <c r="C50" s="10"/>
      <c r="D50" s="10"/>
      <c r="E50" s="10"/>
      <c r="F50" s="10"/>
      <c r="G50" s="10"/>
      <c r="H50" s="10"/>
      <c r="I50" s="62"/>
      <c r="J50" s="55"/>
    </row>
    <row r="51" spans="1:10" x14ac:dyDescent="0.5">
      <c r="A51" s="8"/>
      <c r="B51" s="19"/>
      <c r="C51" s="10"/>
      <c r="D51" s="10"/>
      <c r="E51" s="10"/>
      <c r="F51" s="10"/>
      <c r="G51" s="10"/>
      <c r="H51" s="10"/>
      <c r="I51" s="62"/>
      <c r="J51" s="55"/>
    </row>
    <row r="52" spans="1:10" x14ac:dyDescent="0.5">
      <c r="A52" s="6"/>
      <c r="B52" s="19"/>
      <c r="C52" s="10"/>
      <c r="D52" s="10"/>
      <c r="E52" s="10"/>
      <c r="F52" s="10"/>
      <c r="G52" s="10"/>
      <c r="H52" s="10"/>
      <c r="I52" s="62"/>
    </row>
  </sheetData>
  <mergeCells count="18">
    <mergeCell ref="J3:J4"/>
    <mergeCell ref="J5:J6"/>
    <mergeCell ref="K3:L4"/>
    <mergeCell ref="K5:L6"/>
    <mergeCell ref="H45:H46"/>
    <mergeCell ref="J19:K19"/>
    <mergeCell ref="J14:K14"/>
    <mergeCell ref="B6:H6"/>
    <mergeCell ref="B47:G47"/>
    <mergeCell ref="B46:G46"/>
    <mergeCell ref="B5:H5"/>
    <mergeCell ref="B8:H8"/>
    <mergeCell ref="B23:H23"/>
    <mergeCell ref="B42:D42"/>
    <mergeCell ref="B36:G36"/>
    <mergeCell ref="B43:D43"/>
    <mergeCell ref="H38:H39"/>
    <mergeCell ref="B39:G39"/>
  </mergeCells>
  <phoneticPr fontId="0" type="noConversion"/>
  <printOptions horizontalCentered="1" gridLines="1" gridLinesSet="0"/>
  <pageMargins left="0.74803149606299202" right="0.74803149606299202" top="0.98425196850393704" bottom="0.98425196850393704" header="0.511811023622047" footer="0.511811023622047"/>
  <pageSetup scale="70" orientation="landscape" horizontalDpi="300" verticalDpi="300" r:id="rId1"/>
  <headerFooter alignWithMargins="0">
    <oddHeader>&amp;A</oddHeader>
    <oddFooter>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4FC5-D40C-412B-87DC-3743FA8EDDCF}">
  <dimension ref="A1:T52"/>
  <sheetViews>
    <sheetView topLeftCell="A7" zoomScale="85" zoomScaleNormal="85" workbookViewId="0">
      <selection activeCell="H38" sqref="H38:H39"/>
    </sheetView>
  </sheetViews>
  <sheetFormatPr defaultRowHeight="15" x14ac:dyDescent="0.5"/>
  <cols>
    <col min="2" max="2" width="45.609375" style="21" bestFit="1" customWidth="1"/>
    <col min="3" max="3" width="9.1640625" customWidth="1"/>
    <col min="4" max="4" width="7.44140625" customWidth="1"/>
    <col min="5" max="5" width="2.44140625" customWidth="1"/>
    <col min="6" max="6" width="8.27734375" customWidth="1"/>
    <col min="7" max="7" width="4.71875" customWidth="1"/>
    <col min="8" max="8" width="10" customWidth="1"/>
    <col min="9" max="9" width="21.33203125" style="66" customWidth="1"/>
    <col min="10" max="10" width="21.5546875" style="54" bestFit="1" customWidth="1"/>
    <col min="11" max="11" width="13.609375" style="54" customWidth="1"/>
    <col min="12" max="12" width="47.5546875" bestFit="1" customWidth="1"/>
    <col min="14" max="14" width="8.88671875" style="106"/>
  </cols>
  <sheetData>
    <row r="1" spans="1:17" x14ac:dyDescent="0.5">
      <c r="A1" s="4"/>
      <c r="B1" s="18"/>
      <c r="C1" s="5"/>
      <c r="D1" s="5"/>
      <c r="E1" s="5"/>
      <c r="F1" s="5"/>
      <c r="G1" s="5"/>
      <c r="H1" s="5"/>
      <c r="I1" s="61"/>
      <c r="J1" s="53"/>
      <c r="K1" s="66"/>
    </row>
    <row r="2" spans="1:17" ht="22.5" x14ac:dyDescent="0.75">
      <c r="A2" s="6"/>
      <c r="B2" s="45" t="s">
        <v>25</v>
      </c>
      <c r="C2" s="68" t="s">
        <v>46</v>
      </c>
      <c r="D2" s="2"/>
      <c r="E2" s="2"/>
      <c r="G2" s="59" t="s">
        <v>29</v>
      </c>
      <c r="H2" s="68" t="s">
        <v>34</v>
      </c>
      <c r="I2" s="62"/>
      <c r="J2" s="70" t="s">
        <v>48</v>
      </c>
    </row>
    <row r="3" spans="1:17" x14ac:dyDescent="0.5">
      <c r="A3" s="6"/>
      <c r="B3" s="49" t="s">
        <v>28</v>
      </c>
      <c r="C3" s="69" t="s">
        <v>47</v>
      </c>
      <c r="D3" s="58"/>
      <c r="E3" s="2"/>
      <c r="I3" s="62"/>
      <c r="J3" s="91"/>
      <c r="K3" s="103" t="s">
        <v>79</v>
      </c>
      <c r="L3" s="104"/>
    </row>
    <row r="4" spans="1:17" x14ac:dyDescent="0.5">
      <c r="A4" s="6"/>
      <c r="C4" s="2"/>
      <c r="D4" s="2"/>
      <c r="E4" s="2"/>
      <c r="F4" s="2"/>
      <c r="G4" s="2"/>
      <c r="H4" s="2"/>
      <c r="I4" s="62" t="s">
        <v>0</v>
      </c>
      <c r="J4" s="91"/>
      <c r="K4" s="103"/>
      <c r="L4" s="104"/>
    </row>
    <row r="5" spans="1:17" ht="17.7" x14ac:dyDescent="0.6">
      <c r="A5" s="6"/>
      <c r="B5" s="95" t="s">
        <v>76</v>
      </c>
      <c r="C5" s="95"/>
      <c r="D5" s="95"/>
      <c r="E5" s="95"/>
      <c r="F5" s="95"/>
      <c r="G5" s="95"/>
      <c r="H5" s="95"/>
      <c r="I5" s="62"/>
      <c r="J5" s="92"/>
      <c r="K5" s="103" t="s">
        <v>80</v>
      </c>
      <c r="L5" s="104"/>
    </row>
    <row r="6" spans="1:17" x14ac:dyDescent="0.5">
      <c r="A6" s="6"/>
      <c r="B6" s="96" t="s">
        <v>82</v>
      </c>
      <c r="C6" s="96"/>
      <c r="D6" s="96"/>
      <c r="E6" s="96"/>
      <c r="F6" s="96"/>
      <c r="G6" s="96"/>
      <c r="H6" s="96"/>
      <c r="I6" s="62"/>
      <c r="J6" s="92"/>
      <c r="K6" s="103"/>
      <c r="L6" s="104"/>
    </row>
    <row r="7" spans="1:17" ht="15.3" thickBot="1" x14ac:dyDescent="0.55000000000000004">
      <c r="A7" s="6"/>
      <c r="B7" s="22"/>
      <c r="C7" s="2"/>
      <c r="D7" s="2"/>
      <c r="E7" s="2"/>
      <c r="F7" s="2"/>
      <c r="G7" s="2"/>
      <c r="H7" s="2"/>
      <c r="I7" s="62"/>
      <c r="J7" s="55"/>
      <c r="N7" s="72" t="s">
        <v>62</v>
      </c>
    </row>
    <row r="8" spans="1:17" ht="15.3" thickBot="1" x14ac:dyDescent="0.55000000000000004">
      <c r="A8" s="6"/>
      <c r="B8" s="81" t="s">
        <v>15</v>
      </c>
      <c r="C8" s="82"/>
      <c r="D8" s="82"/>
      <c r="E8" s="82"/>
      <c r="F8" s="82"/>
      <c r="G8" s="82"/>
      <c r="H8" s="83"/>
      <c r="I8" s="62"/>
      <c r="J8" s="55"/>
      <c r="N8" s="107" t="s">
        <v>74</v>
      </c>
      <c r="O8" s="73"/>
      <c r="P8" s="73"/>
      <c r="Q8" s="73"/>
    </row>
    <row r="9" spans="1:17" x14ac:dyDescent="0.5">
      <c r="A9" s="6"/>
      <c r="B9" s="24"/>
      <c r="C9" s="10"/>
      <c r="D9" s="71" t="s">
        <v>49</v>
      </c>
      <c r="E9" s="71"/>
      <c r="F9" s="71" t="s">
        <v>50</v>
      </c>
      <c r="G9" s="12"/>
      <c r="H9" s="25"/>
      <c r="I9" s="62"/>
      <c r="J9" s="55"/>
      <c r="N9" s="108" t="s">
        <v>63</v>
      </c>
      <c r="O9" s="73"/>
      <c r="P9" s="73"/>
      <c r="Q9" s="73"/>
    </row>
    <row r="10" spans="1:17" x14ac:dyDescent="0.5">
      <c r="A10" s="6"/>
      <c r="B10" s="24" t="s">
        <v>9</v>
      </c>
      <c r="C10" s="10"/>
      <c r="D10" s="76">
        <v>0</v>
      </c>
      <c r="F10" s="17" t="s">
        <v>3</v>
      </c>
      <c r="G10" s="12" t="s">
        <v>18</v>
      </c>
      <c r="H10" s="26">
        <f>PRODUCT(D10*1.5)</f>
        <v>0</v>
      </c>
      <c r="I10" s="64" t="s">
        <v>41</v>
      </c>
      <c r="J10" s="55"/>
      <c r="N10" s="106" t="s">
        <v>65</v>
      </c>
      <c r="O10" s="73"/>
      <c r="P10" s="73"/>
      <c r="Q10" s="73"/>
    </row>
    <row r="11" spans="1:17" x14ac:dyDescent="0.5">
      <c r="A11" s="6"/>
      <c r="B11" s="24"/>
      <c r="C11" s="10"/>
      <c r="D11" s="10"/>
      <c r="F11" s="12"/>
      <c r="G11" s="12"/>
      <c r="H11" s="27"/>
      <c r="I11" s="62"/>
      <c r="J11" s="55"/>
      <c r="N11" s="106" t="s">
        <v>66</v>
      </c>
      <c r="O11" s="73"/>
      <c r="P11" s="73"/>
      <c r="Q11" s="73"/>
    </row>
    <row r="12" spans="1:17" x14ac:dyDescent="0.5">
      <c r="A12" s="6"/>
      <c r="B12" s="24" t="s">
        <v>10</v>
      </c>
      <c r="C12" s="10"/>
      <c r="D12" s="76">
        <v>6</v>
      </c>
      <c r="F12" s="12" t="s">
        <v>3</v>
      </c>
      <c r="G12" s="12" t="s">
        <v>18</v>
      </c>
      <c r="H12" s="26">
        <f>PRODUCT(D12*1.5)</f>
        <v>9</v>
      </c>
      <c r="I12" s="64" t="s">
        <v>42</v>
      </c>
      <c r="N12" s="106" t="s">
        <v>72</v>
      </c>
      <c r="O12" s="73"/>
      <c r="P12" s="73"/>
      <c r="Q12" s="73"/>
    </row>
    <row r="13" spans="1:17" ht="15.3" thickBot="1" x14ac:dyDescent="0.55000000000000004">
      <c r="A13" s="6"/>
      <c r="B13" s="24"/>
      <c r="C13" s="10"/>
      <c r="D13" s="10"/>
      <c r="F13" s="12"/>
      <c r="G13" s="12"/>
      <c r="H13" s="27"/>
      <c r="I13" s="62"/>
      <c r="J13" s="55"/>
      <c r="N13" s="106" t="s">
        <v>73</v>
      </c>
      <c r="O13" s="73"/>
      <c r="P13" s="73"/>
      <c r="Q13" s="73"/>
    </row>
    <row r="14" spans="1:17" x14ac:dyDescent="0.5">
      <c r="A14" s="6"/>
      <c r="B14" s="24" t="s">
        <v>4</v>
      </c>
      <c r="C14" s="10"/>
      <c r="D14" s="76"/>
      <c r="F14" s="12" t="s">
        <v>3</v>
      </c>
      <c r="G14" s="12" t="s">
        <v>18</v>
      </c>
      <c r="H14" s="26">
        <f>PRODUCT(D14*1.5)</f>
        <v>0</v>
      </c>
      <c r="I14" s="62"/>
      <c r="J14" s="118" t="s">
        <v>58</v>
      </c>
      <c r="K14" s="119"/>
      <c r="L14" s="105" t="s">
        <v>61</v>
      </c>
    </row>
    <row r="15" spans="1:17" x14ac:dyDescent="0.5">
      <c r="A15" s="6"/>
      <c r="B15" s="24"/>
      <c r="C15" s="10"/>
      <c r="D15" s="10"/>
      <c r="F15" s="12"/>
      <c r="G15" s="12"/>
      <c r="H15" s="27"/>
      <c r="I15" s="62"/>
      <c r="J15" s="99" t="s">
        <v>59</v>
      </c>
      <c r="K15" s="100"/>
      <c r="L15" s="105" t="s">
        <v>57</v>
      </c>
    </row>
    <row r="16" spans="1:17" x14ac:dyDescent="0.5">
      <c r="A16" s="6"/>
      <c r="B16" s="24" t="s">
        <v>5</v>
      </c>
      <c r="C16" s="10"/>
      <c r="D16" s="76"/>
      <c r="F16" s="12" t="s">
        <v>3</v>
      </c>
      <c r="G16" s="12" t="s">
        <v>18</v>
      </c>
      <c r="H16" s="26">
        <f>PRODUCT(D16*1.5)</f>
        <v>0</v>
      </c>
      <c r="I16" s="62"/>
      <c r="J16" s="99" t="s">
        <v>60</v>
      </c>
      <c r="K16" s="100"/>
      <c r="L16" s="105"/>
    </row>
    <row r="17" spans="1:20" ht="15.3" thickBot="1" x14ac:dyDescent="0.55000000000000004">
      <c r="A17" s="6"/>
      <c r="B17" s="24"/>
      <c r="C17" s="10"/>
      <c r="D17" s="10"/>
      <c r="E17" s="10"/>
      <c r="F17" s="10"/>
      <c r="G17" s="10"/>
      <c r="H17" s="28"/>
      <c r="I17" s="62"/>
      <c r="J17" s="97" t="s">
        <v>54</v>
      </c>
      <c r="K17" s="98">
        <f>(K16-K15)/365</f>
        <v>0</v>
      </c>
      <c r="L17" s="105"/>
      <c r="N17" s="72" t="s">
        <v>67</v>
      </c>
      <c r="O17" s="73"/>
      <c r="P17" s="73"/>
      <c r="Q17" s="73"/>
    </row>
    <row r="18" spans="1:20" ht="15.3" thickBot="1" x14ac:dyDescent="0.55000000000000004">
      <c r="A18" s="6"/>
      <c r="B18" s="29" t="s">
        <v>17</v>
      </c>
      <c r="C18" s="10"/>
      <c r="D18" s="77"/>
      <c r="E18" s="10"/>
      <c r="F18" s="10"/>
      <c r="G18" s="10"/>
      <c r="H18" s="27"/>
      <c r="I18" s="62"/>
      <c r="L18" s="105"/>
      <c r="N18" s="106" t="s">
        <v>75</v>
      </c>
      <c r="O18" s="73"/>
      <c r="P18" s="73"/>
      <c r="Q18" s="101" t="s">
        <v>68</v>
      </c>
      <c r="R18" s="102">
        <v>2018</v>
      </c>
      <c r="S18" s="73" t="s">
        <v>69</v>
      </c>
      <c r="T18" s="73"/>
    </row>
    <row r="19" spans="1:20" x14ac:dyDescent="0.5">
      <c r="A19" s="6"/>
      <c r="B19" s="30"/>
      <c r="C19" s="10"/>
      <c r="D19" s="77"/>
      <c r="E19" s="10"/>
      <c r="F19" s="10"/>
      <c r="G19" s="10"/>
      <c r="H19" s="27"/>
      <c r="I19" s="62"/>
      <c r="J19" s="120" t="s">
        <v>51</v>
      </c>
      <c r="K19" s="121"/>
      <c r="L19" s="105" t="s">
        <v>56</v>
      </c>
      <c r="N19" s="106" t="s">
        <v>70</v>
      </c>
      <c r="O19" s="73"/>
      <c r="P19" s="73"/>
      <c r="Q19" s="101" t="s">
        <v>64</v>
      </c>
      <c r="R19" s="102">
        <v>2021</v>
      </c>
      <c r="S19" s="73" t="s">
        <v>71</v>
      </c>
      <c r="T19" s="73"/>
    </row>
    <row r="20" spans="1:20" ht="15.3" thickBot="1" x14ac:dyDescent="0.55000000000000004">
      <c r="A20" s="6"/>
      <c r="B20" s="31" t="s">
        <v>23</v>
      </c>
      <c r="C20" s="32"/>
      <c r="D20" s="32"/>
      <c r="E20" s="32"/>
      <c r="F20" s="32"/>
      <c r="G20" s="32"/>
      <c r="H20" s="33">
        <f>MIN(SUM(H10,H12,H14,H16), 10.5)</f>
        <v>9</v>
      </c>
      <c r="I20" s="62"/>
      <c r="J20" s="110" t="s">
        <v>52</v>
      </c>
      <c r="K20" s="111"/>
      <c r="L20" s="105" t="s">
        <v>57</v>
      </c>
      <c r="O20" s="73"/>
      <c r="P20" s="73"/>
      <c r="Q20" s="73"/>
    </row>
    <row r="21" spans="1:20" x14ac:dyDescent="0.5">
      <c r="A21" s="6"/>
      <c r="B21" s="19"/>
      <c r="C21" s="10"/>
      <c r="D21" s="10"/>
      <c r="E21" s="10"/>
      <c r="F21" s="10"/>
      <c r="G21" s="10"/>
      <c r="H21" s="7"/>
      <c r="I21" s="62"/>
      <c r="J21" s="110" t="s">
        <v>53</v>
      </c>
      <c r="K21" s="111"/>
      <c r="L21" s="105"/>
      <c r="O21" s="73"/>
      <c r="P21" s="73"/>
      <c r="Q21" s="73"/>
    </row>
    <row r="22" spans="1:20" ht="15.3" thickBot="1" x14ac:dyDescent="0.55000000000000004">
      <c r="A22" s="6"/>
      <c r="B22" s="19"/>
      <c r="C22" s="10"/>
      <c r="D22" s="1"/>
      <c r="E22" s="1"/>
      <c r="F22" s="1"/>
      <c r="G22" s="1"/>
      <c r="H22" s="1"/>
      <c r="J22" s="110" t="s">
        <v>55</v>
      </c>
      <c r="K22" s="111"/>
      <c r="L22" s="105"/>
    </row>
    <row r="23" spans="1:20" ht="15.3" thickBot="1" x14ac:dyDescent="0.55000000000000004">
      <c r="A23" s="6"/>
      <c r="B23" s="81" t="s">
        <v>14</v>
      </c>
      <c r="C23" s="82"/>
      <c r="D23" s="82" t="s">
        <v>1</v>
      </c>
      <c r="E23" s="82"/>
      <c r="F23" s="82"/>
      <c r="G23" s="82"/>
      <c r="H23" s="83" t="s">
        <v>2</v>
      </c>
      <c r="J23" s="109" t="s">
        <v>54</v>
      </c>
      <c r="K23" s="98">
        <f>SUM(K20,(K21/12),(K22/365))</f>
        <v>0</v>
      </c>
      <c r="L23" s="105"/>
      <c r="O23" s="73"/>
      <c r="P23" s="73"/>
      <c r="Q23" s="74"/>
    </row>
    <row r="24" spans="1:20" x14ac:dyDescent="0.5">
      <c r="A24" s="6"/>
      <c r="B24" s="24"/>
      <c r="C24" s="10"/>
      <c r="D24" s="3"/>
      <c r="E24" s="3"/>
      <c r="F24" s="3"/>
      <c r="G24" s="3"/>
      <c r="H24" s="9"/>
      <c r="L24" s="105"/>
      <c r="O24" s="73"/>
      <c r="P24" s="73"/>
      <c r="Q24" s="75"/>
    </row>
    <row r="25" spans="1:20" x14ac:dyDescent="0.5">
      <c r="A25" s="6"/>
      <c r="B25" s="34" t="s">
        <v>19</v>
      </c>
      <c r="C25" s="10"/>
      <c r="D25" s="50">
        <f>SUM(J35,K35/12)</f>
        <v>6.291666666666667</v>
      </c>
      <c r="E25" s="10" t="s">
        <v>1</v>
      </c>
      <c r="F25" s="3"/>
      <c r="G25" s="10"/>
      <c r="H25" s="35" t="s">
        <v>2</v>
      </c>
      <c r="L25" s="105"/>
    </row>
    <row r="26" spans="1:20" x14ac:dyDescent="0.5">
      <c r="A26" s="6"/>
      <c r="B26" s="34"/>
      <c r="C26" s="10"/>
      <c r="D26" s="10"/>
      <c r="E26" s="10"/>
      <c r="F26" s="3"/>
      <c r="G26" s="10"/>
      <c r="H26" s="35"/>
    </row>
    <row r="27" spans="1:20" x14ac:dyDescent="0.5">
      <c r="A27" s="6"/>
      <c r="B27" s="24"/>
      <c r="C27" s="10"/>
      <c r="D27" s="71" t="s">
        <v>49</v>
      </c>
      <c r="E27" s="71"/>
      <c r="F27" s="71" t="s">
        <v>50</v>
      </c>
      <c r="G27" s="3"/>
      <c r="H27" s="9"/>
      <c r="I27" s="57" t="s">
        <v>35</v>
      </c>
      <c r="J27" s="63" t="s">
        <v>40</v>
      </c>
      <c r="K27" s="67" t="s">
        <v>78</v>
      </c>
    </row>
    <row r="28" spans="1:20" s="1" customFormat="1" ht="15.3" thickBot="1" x14ac:dyDescent="0.55000000000000004">
      <c r="A28" s="6"/>
      <c r="B28" s="36" t="s">
        <v>6</v>
      </c>
      <c r="C28" s="15"/>
      <c r="D28" s="16" t="str">
        <f>IF(D25&gt;5,"5",IF(D25&lt;6,D25))</f>
        <v>5</v>
      </c>
      <c r="E28" s="15"/>
      <c r="F28" s="16" t="s">
        <v>12</v>
      </c>
      <c r="G28" s="16"/>
      <c r="H28" s="26">
        <f>PRODUCT(D28*1)</f>
        <v>5</v>
      </c>
      <c r="I28" s="66"/>
      <c r="J28" s="54"/>
      <c r="K28" s="54"/>
      <c r="L28"/>
      <c r="N28" s="106"/>
    </row>
    <row r="29" spans="1:20" s="1" customFormat="1" x14ac:dyDescent="0.5">
      <c r="A29" s="6"/>
      <c r="B29" s="36"/>
      <c r="C29" s="15"/>
      <c r="D29" s="16"/>
      <c r="E29" s="15"/>
      <c r="F29" s="16"/>
      <c r="G29" s="16"/>
      <c r="H29" s="37"/>
      <c r="I29" s="51"/>
      <c r="J29" s="122" t="s">
        <v>52</v>
      </c>
      <c r="K29" s="123" t="s">
        <v>81</v>
      </c>
      <c r="L29"/>
      <c r="N29" s="106"/>
    </row>
    <row r="30" spans="1:20" s="1" customFormat="1" x14ac:dyDescent="0.5">
      <c r="A30" s="6"/>
      <c r="B30" s="36" t="s">
        <v>7</v>
      </c>
      <c r="C30" s="15"/>
      <c r="D30" s="16">
        <f>IF(D25&lt;5,"0",IF(D25&lt;14,SUM(D25-D28),IF(D25&gt;13,"9")))</f>
        <v>1.291666666666667</v>
      </c>
      <c r="E30" s="15"/>
      <c r="F30" s="16" t="s">
        <v>11</v>
      </c>
      <c r="G30" s="16"/>
      <c r="H30" s="26">
        <f>PRODUCT(D30*(2/3))</f>
        <v>0.86111111111111127</v>
      </c>
      <c r="I30" s="52" t="s">
        <v>36</v>
      </c>
      <c r="J30" s="112">
        <v>1</v>
      </c>
      <c r="K30" s="113"/>
      <c r="L30" s="1" t="s">
        <v>30</v>
      </c>
      <c r="N30" s="106"/>
    </row>
    <row r="31" spans="1:20" s="1" customFormat="1" x14ac:dyDescent="0.5">
      <c r="A31" s="6"/>
      <c r="B31" s="36"/>
      <c r="C31" s="15"/>
      <c r="D31" s="16"/>
      <c r="E31" s="15"/>
      <c r="F31" s="16"/>
      <c r="G31" s="16"/>
      <c r="H31" s="37"/>
      <c r="I31" s="52" t="s">
        <v>37</v>
      </c>
      <c r="J31" s="112">
        <v>1</v>
      </c>
      <c r="K31" s="113">
        <v>1.5</v>
      </c>
      <c r="L31" s="1" t="s">
        <v>31</v>
      </c>
      <c r="N31" s="106"/>
    </row>
    <row r="32" spans="1:20" s="1" customFormat="1" x14ac:dyDescent="0.5">
      <c r="A32" s="6"/>
      <c r="B32" s="36" t="s">
        <v>8</v>
      </c>
      <c r="C32" s="15"/>
      <c r="D32" s="16">
        <f>IF(((D25-D28-D30)&lt;=12),(D25-D28-D30),12)</f>
        <v>0</v>
      </c>
      <c r="E32" s="15"/>
      <c r="F32" s="16" t="s">
        <v>13</v>
      </c>
      <c r="G32" s="16"/>
      <c r="H32" s="26">
        <f>PRODUCT(D32*(1/2))</f>
        <v>0</v>
      </c>
      <c r="I32" s="52" t="s">
        <v>38</v>
      </c>
      <c r="J32" s="112">
        <v>3</v>
      </c>
      <c r="K32" s="113"/>
      <c r="N32" s="106"/>
    </row>
    <row r="33" spans="1:14" s="1" customFormat="1" x14ac:dyDescent="0.5">
      <c r="A33" s="6"/>
      <c r="B33" s="36"/>
      <c r="C33" s="15"/>
      <c r="D33" s="15"/>
      <c r="E33" s="15"/>
      <c r="F33" s="16"/>
      <c r="G33" s="16"/>
      <c r="H33" s="38"/>
      <c r="I33" s="52" t="s">
        <v>39</v>
      </c>
      <c r="J33" s="114">
        <v>1</v>
      </c>
      <c r="K33" s="115">
        <v>2</v>
      </c>
      <c r="L33" s="1" t="s">
        <v>32</v>
      </c>
      <c r="N33" s="106"/>
    </row>
    <row r="34" spans="1:14" s="1" customFormat="1" ht="15.3" thickBot="1" x14ac:dyDescent="0.55000000000000004">
      <c r="A34" s="6"/>
      <c r="B34" s="31" t="s">
        <v>24</v>
      </c>
      <c r="C34" s="39"/>
      <c r="D34" s="39"/>
      <c r="E34" s="39"/>
      <c r="F34" s="40"/>
      <c r="G34" s="40"/>
      <c r="H34" s="41">
        <f>SUM(H28+H30+H32)</f>
        <v>5.8611111111111116</v>
      </c>
      <c r="J34" s="114"/>
      <c r="K34" s="115"/>
      <c r="N34" s="106"/>
    </row>
    <row r="35" spans="1:14" s="1" customFormat="1" ht="15.3" thickBot="1" x14ac:dyDescent="0.55000000000000004">
      <c r="A35" s="6"/>
      <c r="B35" s="23"/>
      <c r="C35" s="15"/>
      <c r="D35" s="15"/>
      <c r="E35" s="15"/>
      <c r="F35" s="16"/>
      <c r="G35" s="16"/>
      <c r="H35" s="15"/>
      <c r="I35" s="57" t="s">
        <v>33</v>
      </c>
      <c r="J35" s="116">
        <f>SUM(J30:J34)</f>
        <v>6</v>
      </c>
      <c r="K35" s="117">
        <f>SUM(K30:K34)</f>
        <v>3.5</v>
      </c>
      <c r="N35" s="106"/>
    </row>
    <row r="36" spans="1:14" x14ac:dyDescent="0.5">
      <c r="A36" s="6"/>
      <c r="B36" s="85" t="s">
        <v>27</v>
      </c>
      <c r="C36" s="85"/>
      <c r="D36" s="85"/>
      <c r="E36" s="85"/>
      <c r="F36" s="85"/>
      <c r="G36" s="85"/>
      <c r="H36" s="42">
        <f>SUM(H34,H20)</f>
        <v>14.861111111111111</v>
      </c>
      <c r="I36" s="65"/>
      <c r="J36" s="56"/>
    </row>
    <row r="37" spans="1:14" ht="15.3" thickBot="1" x14ac:dyDescent="0.55000000000000004">
      <c r="A37" s="8"/>
      <c r="B37" s="19"/>
      <c r="C37" s="10"/>
      <c r="D37" s="10"/>
      <c r="E37" s="10"/>
      <c r="F37" s="10"/>
      <c r="G37" s="10"/>
      <c r="H37" s="13"/>
      <c r="I37" s="65"/>
      <c r="J37" s="56"/>
    </row>
    <row r="38" spans="1:14" x14ac:dyDescent="0.5">
      <c r="A38" s="8"/>
      <c r="B38" s="46" t="s">
        <v>21</v>
      </c>
      <c r="C38" s="47"/>
      <c r="D38" s="47"/>
      <c r="E38" s="47"/>
      <c r="F38" s="47"/>
      <c r="G38" s="47"/>
      <c r="H38" s="87">
        <f>ROUNDUP(IF((H36-6)&lt;=5,5,H36-6),0)</f>
        <v>9</v>
      </c>
      <c r="I38" s="65"/>
      <c r="J38" s="55"/>
    </row>
    <row r="39" spans="1:14" ht="15.3" thickBot="1" x14ac:dyDescent="0.55000000000000004">
      <c r="A39" s="8"/>
      <c r="B39" s="124" t="s">
        <v>83</v>
      </c>
      <c r="C39" s="90"/>
      <c r="D39" s="90"/>
      <c r="E39" s="90"/>
      <c r="F39" s="90"/>
      <c r="G39" s="90"/>
      <c r="H39" s="88"/>
      <c r="I39" s="64"/>
      <c r="J39" s="55"/>
    </row>
    <row r="40" spans="1:14" x14ac:dyDescent="0.5">
      <c r="A40" s="8"/>
      <c r="B40" s="19"/>
      <c r="C40" s="10"/>
      <c r="D40" s="10"/>
      <c r="E40" s="10"/>
      <c r="F40" s="10"/>
      <c r="G40" s="10"/>
      <c r="H40" s="13"/>
      <c r="I40" s="65"/>
      <c r="J40" s="56"/>
    </row>
    <row r="41" spans="1:14" x14ac:dyDescent="0.5">
      <c r="A41" s="6"/>
      <c r="B41" s="20" t="s">
        <v>16</v>
      </c>
      <c r="G41" s="48" t="s">
        <v>26</v>
      </c>
      <c r="H41" s="76">
        <v>1</v>
      </c>
      <c r="I41" s="60" t="s">
        <v>44</v>
      </c>
      <c r="J41" s="55"/>
    </row>
    <row r="42" spans="1:14" ht="27" customHeight="1" x14ac:dyDescent="0.5">
      <c r="A42" s="6"/>
      <c r="B42" s="84" t="s">
        <v>43</v>
      </c>
      <c r="C42" s="84"/>
      <c r="D42" s="84"/>
      <c r="I42" s="65"/>
      <c r="J42" s="55"/>
    </row>
    <row r="43" spans="1:14" ht="26.4" customHeight="1" x14ac:dyDescent="0.5">
      <c r="A43" s="6"/>
      <c r="B43" s="86" t="s">
        <v>20</v>
      </c>
      <c r="C43" s="86"/>
      <c r="D43" s="86"/>
      <c r="I43" s="65"/>
      <c r="J43" s="55"/>
    </row>
    <row r="44" spans="1:14" ht="15.3" thickBot="1" x14ac:dyDescent="0.55000000000000004">
      <c r="A44" s="6"/>
      <c r="I44" s="65"/>
      <c r="J44" s="56"/>
    </row>
    <row r="45" spans="1:14" x14ac:dyDescent="0.5">
      <c r="B45" s="43" t="s">
        <v>21</v>
      </c>
      <c r="C45" s="44"/>
      <c r="D45" s="44"/>
      <c r="E45" s="44"/>
      <c r="F45" s="44"/>
      <c r="G45" s="44"/>
      <c r="H45" s="93">
        <f>H38+H41</f>
        <v>10</v>
      </c>
    </row>
    <row r="46" spans="1:14" ht="15.3" thickBot="1" x14ac:dyDescent="0.55000000000000004">
      <c r="B46" s="79" t="s">
        <v>84</v>
      </c>
      <c r="C46" s="80"/>
      <c r="D46" s="80"/>
      <c r="E46" s="80"/>
      <c r="F46" s="80"/>
      <c r="G46" s="80"/>
      <c r="H46" s="94"/>
    </row>
    <row r="47" spans="1:14" x14ac:dyDescent="0.5">
      <c r="A47" s="8"/>
      <c r="B47" s="78"/>
      <c r="C47" s="78"/>
      <c r="D47" s="78"/>
      <c r="E47" s="78"/>
      <c r="F47" s="78"/>
      <c r="G47" s="78"/>
      <c r="H47" s="13"/>
      <c r="I47" s="65"/>
      <c r="J47" s="55"/>
    </row>
    <row r="50" spans="1:10" x14ac:dyDescent="0.5">
      <c r="A50" s="8"/>
      <c r="B50" s="19"/>
      <c r="C50" s="10"/>
      <c r="D50" s="10"/>
      <c r="E50" s="10"/>
      <c r="F50" s="10"/>
      <c r="G50" s="10"/>
      <c r="H50" s="10"/>
      <c r="I50" s="62"/>
      <c r="J50" s="55"/>
    </row>
    <row r="51" spans="1:10" x14ac:dyDescent="0.5">
      <c r="A51" s="8"/>
      <c r="B51" s="19"/>
      <c r="C51" s="10"/>
      <c r="D51" s="10"/>
      <c r="E51" s="10"/>
      <c r="F51" s="10"/>
      <c r="G51" s="10"/>
      <c r="H51" s="10"/>
      <c r="I51" s="62"/>
      <c r="J51" s="55"/>
    </row>
    <row r="52" spans="1:10" x14ac:dyDescent="0.5">
      <c r="A52" s="6"/>
      <c r="B52" s="19"/>
      <c r="C52" s="10"/>
      <c r="D52" s="10"/>
      <c r="E52" s="10"/>
      <c r="F52" s="10"/>
      <c r="G52" s="10"/>
      <c r="H52" s="10"/>
      <c r="I52" s="62"/>
    </row>
  </sheetData>
  <mergeCells count="18">
    <mergeCell ref="B42:D42"/>
    <mergeCell ref="B43:D43"/>
    <mergeCell ref="H45:H46"/>
    <mergeCell ref="B46:G46"/>
    <mergeCell ref="B47:G47"/>
    <mergeCell ref="B8:H8"/>
    <mergeCell ref="J14:K14"/>
    <mergeCell ref="J19:K19"/>
    <mergeCell ref="B23:H23"/>
    <mergeCell ref="B36:G36"/>
    <mergeCell ref="H38:H39"/>
    <mergeCell ref="B39:G39"/>
    <mergeCell ref="J3:J4"/>
    <mergeCell ref="K3:L4"/>
    <mergeCell ref="B5:H5"/>
    <mergeCell ref="J5:J6"/>
    <mergeCell ref="K5:L6"/>
    <mergeCell ref="B6:H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Profs, Librarians, Counsellors</vt:lpstr>
      <vt:lpstr>Instructors</vt:lpstr>
      <vt:lpstr>'Profs, Librarians, Counsellors'!Print_Area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 Union</dc:creator>
  <dc:description>A template for easy calculation of salary step.</dc:description>
  <cp:lastModifiedBy>PL</cp:lastModifiedBy>
  <cp:lastPrinted>2018-09-11T14:37:28Z</cp:lastPrinted>
  <dcterms:created xsi:type="dcterms:W3CDTF">2006-10-05T18:47:37Z</dcterms:created>
  <dcterms:modified xsi:type="dcterms:W3CDTF">2021-06-18T01:37:57Z</dcterms:modified>
</cp:coreProperties>
</file>